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91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'1'!$1:$2</definedName>
    <definedName name="_xlnm.Print_Titles" localSheetId="1">'2'!$1:$1</definedName>
    <definedName name="_xlnm.Print_Titles" localSheetId="2">'3'!$1:$2</definedName>
  </definedNames>
  <calcPr fullCalcOnLoad="1"/>
</workbook>
</file>

<file path=xl/sharedStrings.xml><?xml version="1.0" encoding="utf-8"?>
<sst xmlns="http://schemas.openxmlformats.org/spreadsheetml/2006/main" count="299" uniqueCount="259">
  <si>
    <t>ข้อ 1 นโยบายเร่งด่วน</t>
  </si>
  <si>
    <t>เข้ามาเป็นคณะที่ปรึกษา  เพื่อคัดเลือกกลั่นกรอง  ตรวจสอบโครงการและการใช้จ่ายงบประมาณ</t>
  </si>
  <si>
    <t>อยู่ระหว่างดำเนินการ</t>
  </si>
  <si>
    <t>การเบิกจ่ายเงินเป็นไปตามระเบียบข้อกฎหมายที่กำหนด</t>
  </si>
  <si>
    <t>โครงการ</t>
  </si>
  <si>
    <t>งบประมาณ</t>
  </si>
  <si>
    <t>1.  อุดหนุนโรงเรียนบ้านหนองหว้า (อาหารกลางวัน ภาคเรียนที่ 1/2552)</t>
  </si>
  <si>
    <t>2.  อุดหนุนโรงเรียนวัดเขากลาย (อาหารกลางวัน ภาคเรียนที่ 1/2552)</t>
  </si>
  <si>
    <t>3.  อุดหนุนโรงเรียนวัดวังหีบ  (อาหารกลางวัน ภาคเรียนที่ 1/2552)</t>
  </si>
  <si>
    <t>4.  อุดหนุนโครงการวันเด็กวัดเขากลาย</t>
  </si>
  <si>
    <t>5.  อุดหนุนโครงการวันเด็กโรงเรียนบ้านหนองหว้า</t>
  </si>
  <si>
    <t>7.  อุดหนุนโรงเรียนวัดเขากลาย (ส่งเสริมการเรียนการสอน)</t>
  </si>
  <si>
    <t>8.  อุดหนุนโรงเรียนวัดวังหีบ (ส่งเสริมการเรียนการสอน)</t>
  </si>
  <si>
    <t>5.  ส่งเสริมสนับสนุนด้านการศึกษา  กีฬานันทนาการทรัพยากรธรรมชาติและสิ่งแวดล้อม</t>
  </si>
  <si>
    <t>9.  อุดหนุนมัสยิดบารอกัส</t>
  </si>
  <si>
    <t>10.  อุดหนุนโรงเรียนบ้านหนองหว้า (อาหารกลางวัน ภาคเรียนที่ 2/2552)</t>
  </si>
  <si>
    <t>11.  อุดหนุนโรงเรียนวัดเขากลาย (อาหารกลางวัน ภาคเรียนที่ 2/2552)</t>
  </si>
  <si>
    <t>12.  อุดหนุนโรงเรียนวัดวังหีบ  (อาหารกลางวัน ภาคเรียนที่ 2/2552)</t>
  </si>
  <si>
    <t>รวม</t>
  </si>
  <si>
    <t xml:space="preserve">14. ชุดนักเรียนเด็กชุดเครื่องนอนสำหรับเด็กเล็กศูนย์พัฒนาเด็กเล็กองค์การบริหารส่วนตำบลชะมาย </t>
  </si>
  <si>
    <t>13.  อาหารกลางวันศูนย์พัฒนาเด็กเล็กองค์การบริหารส่วนตำบลชะมาย</t>
  </si>
  <si>
    <t>6.    สนับสนุนการดูแลเอาใจใส่ผู้สูงอายุ  คนพิการและผู้ด้อยโอกาสอย่างทั่วถึง   และเป็นธรรม</t>
  </si>
  <si>
    <t>15. อุดหนุนศูนย์การเรียนรู้ชุมชนตำบลชะมาย (ศรช.)</t>
  </si>
  <si>
    <t xml:space="preserve">         1.  โครงการจ่ายเบี้ยยังชีพผู้สูงอายุ </t>
  </si>
  <si>
    <t xml:space="preserve">         2.  โครงการจ่ายเบี้ยยังชีพผู้ไร้ความสามารถ (คนพิการ) </t>
  </si>
  <si>
    <t xml:space="preserve">         3.  โครงการจ่ายเบี้ยยังชีพผู้ป่วยเอดส์</t>
  </si>
  <si>
    <t xml:space="preserve">         4.  โครงการสงเคราะห์ถุงยังชีพให้ผู้ยากไร้</t>
  </si>
  <si>
    <t xml:space="preserve">         5.  โครงการส่งเสริมและพัฒนาคุณภาพชีวิตผู้สูงอายุ  (รำกระบองหมู่ที่ 8)</t>
  </si>
  <si>
    <t xml:space="preserve">         1.  ค่าใช้จ่ายในการส่งเสริมศูนย์บริการและถ่ายทอดเทคโนโลยีการเกษตรประจำตำบล</t>
  </si>
  <si>
    <t xml:space="preserve">         2. อุดหนุนกลุ่มให้บริการเต็นท์โต๊ะเก้าอี้และอุปกรณ์เครื่องครัวบ้านวังหีบ</t>
  </si>
  <si>
    <t xml:space="preserve">         3.  อุดหนุนกลุ่มรถแทรกเตอร์เพื่อส่งเสริมอาชีพการเกษตร</t>
  </si>
  <si>
    <t>7.   ส่งเสริมอาชีพเยาวชน  ชาย – หญิง  และกลุ่มหมู่บ้าน  กลุ่มอาชีพต่าง ๆ        อย่างต่อเนื่อง</t>
  </si>
  <si>
    <t xml:space="preserve">9.  จัดทำแผนพัฒนาตำบลระยะสั้น – ระยะยาว  ( แผนพัฒนาตำบลประจำปี  – แผนพัฒนาตำบล 3 ปี )  </t>
  </si>
  <si>
    <t>โดยจัดเวทีประชาคมหมู่บ้าน  ตำบล   โดยประชาชนมีส่วนร่วม</t>
  </si>
  <si>
    <t>ตรวจสอบได้และมีการติดตามประเมินผลเชิงระบบ</t>
  </si>
  <si>
    <t xml:space="preserve">10.   บริหารจัดการ การกระจายงบประมาณอย่างทั่วถึงและเป็นธรรมด้วยความประหยัด  โปร่งใส  </t>
  </si>
  <si>
    <t>ยังไม่ได้ดำเนินการ</t>
  </si>
  <si>
    <t>11.  จัดตั้งตู้ ปณ.  รับฟังความคิดเห็น  และปัญหาความเดือดร้อนของประชาชน    ทุกหมู่บ้าน</t>
  </si>
  <si>
    <t>12. ไม่ปล่อยให้  อบต.ชะมาย เสียโอกาสในทุกกรณี</t>
  </si>
  <si>
    <t>13. เน้นการบริการชุมชนอย่างทั่วถึงและเป็นธรรม</t>
  </si>
  <si>
    <t>ข้อ 2 ด้านการพัฒนาโครงสร้างพื้นฐาน</t>
  </si>
  <si>
    <t>1. ปรับปรุงไหล่ทางถนนสายห้วยขัน - บ้านหัวทาง หมู่ที่ 4</t>
  </si>
  <si>
    <t>2.  โครงการขุดลอก  คู  คลอง  เพื่อป้องกันแก้ไขปัญหาน้ำท่วมขัง</t>
  </si>
  <si>
    <t>3.  โครงการขยายเขตไฟฟ้าในตรอก  ซอย  และติดตั้งไฟฟ้าสาธารณะ  ถนน  ภายในหมู่บ้านทุกสาย</t>
  </si>
  <si>
    <t>4.  โครงการขยายเขตประปาภูมิภาคให้ทั่วถึงทุกหมู่บ้าน  ทุกครัวเรือน</t>
  </si>
  <si>
    <t xml:space="preserve">      -  ขุดลอกลำห้วยยิ้ว หมู่ที่ 1 , 2 , 3 และ 4</t>
  </si>
  <si>
    <t xml:space="preserve">     - ขยายเขตประปาถนนสายสำโรง หมู่ที่  7</t>
  </si>
  <si>
    <t xml:space="preserve">1.   โครงการสร้าง  ซ่อม  ปรับปรุง  ขยายถนนคอนกรีต – ลาดยางให้ได้มาตรฐาน  มีสภาพดี  </t>
  </si>
  <si>
    <t>ใช้สัญจรไปมาได้อย่างสะดวกปลอดภัยทุกหมู่บ้าน</t>
  </si>
  <si>
    <t>2.  ปรับปรุงถนนสายต้นหว้า หมู่ที่ 7</t>
  </si>
  <si>
    <t>3.  ปรับปรุงถนนสายบ้านนายลาภ-นายสวัสดิ์  หมู่ที่ 7</t>
  </si>
  <si>
    <t>4.  ปรับปรุงถนนสายลายพิศอุทิศ  (สวนไม้สัก)  หมู่ที่  4</t>
  </si>
  <si>
    <t>5.  ปรับปรุงถนนสายวังรวย  ซอย 1  หมู่ที่  4</t>
  </si>
  <si>
    <t>6.  ปรับปรุงถนนสายบ้านนายไสว  เชยบัวแก้ว  หมู่ที่  5</t>
  </si>
  <si>
    <t>7.  ปรับปรุงถนนสายท่าหลวง ซอย 1 , 2 หมู่ที่  2</t>
  </si>
  <si>
    <t>8.  ปรับปรุงถนนสายบ้านนายนิยม  สุขเจริญ - บ้านนางมาศ  หมู่ที่  7</t>
  </si>
  <si>
    <t>9.  ปรับปรุงถนนสายเอเชีย - คลองนา หมู่ที่ 3  (เงินอุดหนุน)</t>
  </si>
  <si>
    <t xml:space="preserve">11.  ปรับปรุงถนนสายนายอำเภอ (หลังเขาตาเล่ง) หมู่ที่  8  </t>
  </si>
  <si>
    <t>12.  ปรับปรุงถนนสายบ้านนายลบ  เกื้อภักดิ์  หมู่ที่  1</t>
  </si>
  <si>
    <t>13.  ปรับปรุงถนนสายซอยร่วมจิตร หมู่ที่  7</t>
  </si>
  <si>
    <t>ข้อ3  ด้านการพัฒนาสังคม  ประเพณีวัฒนธรรม การสร้างความปลอดภัยในชีวิตและทรัพย์สินของประชาชน</t>
  </si>
  <si>
    <t xml:space="preserve">      1.  โครงการขยายเขตไฟฟ้าสาธารณะถนนบ้านวังรวย 3  หมู่ที่  4</t>
  </si>
  <si>
    <t xml:space="preserve">      2.  โครงการขยายเขตไฟฟ้าสาธารณะถนนบ้านนายประธาน  ศรีอรัญ  หมู่ที่  4</t>
  </si>
  <si>
    <t xml:space="preserve">      3.  โครงการขยายเขตไฟฟ้าสาธารณะถนนบ้านนายมั่ง  หมู่ที่  4</t>
  </si>
  <si>
    <t xml:space="preserve">      4.  โครงการขยายเขตไฟฟ้าสาธารณะถนนบ้านนางภาส  คงจิตงาม  หมู่ที่  4</t>
  </si>
  <si>
    <t xml:space="preserve">      5.  โครงการขยายเขตไฟฟ้าสาธารณะถนนบ้านนางลับ  หมู่ที่  4</t>
  </si>
  <si>
    <t>1.   โครงการส่งเสริม  และสนับสนุนกิจกรรมงานประเพณีต่าง ๆ  เพื่ออนุรักษ์วัฒนธรรมไทย</t>
  </si>
  <si>
    <t>1.  โครงการจัดงานเดือนสิบ</t>
  </si>
  <si>
    <t>2.  โครงการจัดงานประเพณีชักพระ</t>
  </si>
  <si>
    <t>3.  โครงการจัดงานประเพณีลอยกระทง</t>
  </si>
  <si>
    <t>4.  โครงการจัดงาน 12 สิงหามหาราชีนี</t>
  </si>
  <si>
    <t>5.  โครงการจัดงาน  5  ธันวามหาราช</t>
  </si>
  <si>
    <t>6.  โครงการจัดงานวันปิยะมหาราช</t>
  </si>
  <si>
    <t>7.  โครงการจัดงานวันผู้สูงอายุและวันกตัญญูในวันสงกรานต์</t>
  </si>
  <si>
    <t>8.  โครงการจัดงานวันเด็ก</t>
  </si>
  <si>
    <t>9.  โครงการสนับสนุนลูกเสือชาวบ้าน</t>
  </si>
  <si>
    <t>10.  อุดหนุนมัสยิดบารอกัส</t>
  </si>
  <si>
    <t>11.  โครงการสนับสนุนกลุ่มแม่บ้านรำวงเวียนครกหมู่ที่  4</t>
  </si>
  <si>
    <t>12.  โครงการสนับสนุนศิลปินพื้นบ้าน</t>
  </si>
  <si>
    <t xml:space="preserve">      7.  โครงการขยายเขตไฟฟ้าสาธารณะถนนสายตลาดเกษตร    หมู่ที่  2</t>
  </si>
  <si>
    <t xml:space="preserve">      8.  โครงการขยายเขตไฟฟ้าสาธารณะถนนสุมิตตรา    หมู่ที่  7</t>
  </si>
  <si>
    <t xml:space="preserve">      9.  โครงการขยายเขตไฟฟ้าสาธารณะถนนหลัง อบต.นาหลวงเสน - หมู่ที่ 5</t>
  </si>
  <si>
    <t xml:space="preserve">2.  โครงการส่งเสริมสนับสนุนให้มีการจัดตั้งอาสาสมัครป้องกันภัยฝ่ายพลเรือน (อปพร.)  </t>
  </si>
  <si>
    <t>ทุกหมู่บ้าน โดยสนับสนุนวัสดุ – อุปกรณ์ – เครื่องมือ – ยานพาหนะ  ให้ปฏิบัติงานได้ตลอดเวลา</t>
  </si>
  <si>
    <t>ข้อ 4  ด้านการพัฒนาด้านการศึกษา  เด็ก  และ  เยาวชน</t>
  </si>
  <si>
    <t>อายุ 3 – 6 ปี  ทุกโรงเรียน</t>
  </si>
  <si>
    <t>และคอมพิวเตอร์ให้ทุกโรงเรียนเพื่อส่งเสริมความเป็นเลิศทางการศึกษา</t>
  </si>
  <si>
    <t>ที่มีความเชี่ยวชาญพิเศษแต่ละสาขาวิชาเพื่อเปิดสอนพิเศษให้เด็กนักเรียนที่กำลังจะจบชั้นเรียนเพื่อสอบเข้าศึกษาต่อระดับต่าง ๆ  ตลอดปี</t>
  </si>
  <si>
    <t>อย่างทั่วถึงทุกโรงเรียน</t>
  </si>
  <si>
    <t>ข้อ 5  ด้านการพัฒนาสตรี  ผู้สูงอายุ  คนพิการและผู้ด้อยโอกาส</t>
  </si>
  <si>
    <t>และบริการตรวจสุขภาพประชาชนเป็นประจำทุกเดือน</t>
  </si>
  <si>
    <t>มาเผยแพร่ธรรมะ  ให้ผู้สูงอายุเดือนละ 1 ครั้ง</t>
  </si>
  <si>
    <t>องค์การบริหารส่วนตำบลชะมายได้ร่วมกับสถานีอนามัยบ้านหนองหว้าออกตรวจสุขภาพผู้สูงอายุตาม</t>
  </si>
  <si>
    <t>โครงการอบต.ชะมายพบประชาชน  โดยออกบริการทั้ง 8 หมู่บ้าน</t>
  </si>
  <si>
    <t>ข้อ 6  ด้านการบริหารงานบุคคล</t>
  </si>
  <si>
    <t>6.  อุดหนุนโรงเรียนบ้านหนองหว้า  (ส่งเสริมการเรียนการสอนด้านคอมพิวเตอร์)</t>
  </si>
  <si>
    <t>ดำเนินการตามโครงการรณรงค์ 7 วัน ระวังอันตรายในช่วงเทศกาลปีใหม่ และวันสงกรานต์</t>
  </si>
  <si>
    <t>4.  โครงการแก้ไขปัญหายาเสพติด</t>
  </si>
  <si>
    <t>ดำเนินการแล้ว</t>
  </si>
  <si>
    <t>อุดหนุนโรงเรียนบ้านหนองหว้าโครงการส่งเสริมการเรียนการสอนคอมพิวเตอร์ งบประมาณ 70,800</t>
  </si>
  <si>
    <t xml:space="preserve">1. โครงการสนับสนุนงบประมาณ   เพื่อให้โรงเรียนจัดชั้นเด็กเล็กเปิดสอนเด็กเล็กก่อนเกณฑ์  </t>
  </si>
  <si>
    <t>2. โครงการสนับสนุนงบประมาณจัดหาวัสดุ  อุปกรณ์  ครุภัณฑ์  อุปกรณ์การเรียนการสอน</t>
  </si>
  <si>
    <t>3.  โครงการสนับสนุนงบประมาณให้โรงเรียนจัดหาครู– อาจารย์</t>
  </si>
  <si>
    <t>4.  โครงการสนับสนุนงบประมาณในการจัดซื้อนม  และอาหารกลางวันให้เด็กนักเรียน</t>
  </si>
  <si>
    <t>6.  โครงการสร้างศูนย์สุขภาพ  และสถานที่ออกกำลังกายประจำหมู่บ้าน</t>
  </si>
  <si>
    <t>8.   โครงการห้องสมุดชุมชน  และที่อ่านหนังสือพิมพ์ประจำหมู่บ้านเพื่อเป็นแหล่งศึกษาค้นคว้า</t>
  </si>
  <si>
    <t>11.   โครงการแก้ปัญหาเยาวชนว่างงานตามฤดูกาล</t>
  </si>
  <si>
    <t>องค์ การบริหารส่วนตำบลชะมายได้ส่งเสริมการจัดการแข่งขันกีฬาโรงเรียนในเขตตำบลชะมาย</t>
  </si>
  <si>
    <t>และการแข่งขันกีฬาทุ่งสงเกมส์ประจำปี 2552</t>
  </si>
  <si>
    <t>โครงการจัดซื้อวารสารประจำห้องสมุดชุมชน</t>
  </si>
  <si>
    <t xml:space="preserve">   โดยยึดหลักวางคนให้เหมาะกับงานหรือ      (Put the right man on the right job) </t>
  </si>
  <si>
    <t>องค์การบริหารส่วนตำบลชะมายได้จัดทำกรอบอัตรากำลังพนักงาน 3 ปี  และกรอบอัตรากำลังพนักงานจ้าง 4 ปี</t>
  </si>
  <si>
    <t>โดยยึดหลักวางคนให้เหมาะสมกับงานและสถานะการคลัง</t>
  </si>
  <si>
    <t>ในการปฏิบัติงาน</t>
  </si>
  <si>
    <t>องค์การบริหารส่วนตำบลชะมายได้มีการจัดประชุมประจำเดือนเป็นประจำทุกเดือนเพื่อปรึกษาหารือและแก้ไข</t>
  </si>
  <si>
    <t>ปัญหาในการปฏิงานร่วมกัน และรับนโยบายในการทำงานโดยตรงจากผู้บริหาร</t>
  </si>
  <si>
    <t>  มาใช้ในการปฏิบัติงานและการกำหนดโครงสร้าง องค์กร  การประเมินผลงานของบุคลากร  และระบบ</t>
  </si>
  <si>
    <t xml:space="preserve">การให้รางวัล ตามผลสัมฤทธิ์ ของงานที่ปรากฏ </t>
  </si>
  <si>
    <t>เป็นที่ประจักษ์แล้ว จะสนับสนุนช่วยเหลือพนักงานทั้งทางด้านร่างกายและจิตใจ การพัฒนาเพิ่มพูนขีด</t>
  </si>
  <si>
    <t>ความสามารถและศักยภาพอย่างเต็มที่</t>
  </si>
  <si>
    <t>มีการจัดทำโครงการพนักงานบริการประชาชนดีเด่น  และส่งเสริมให้บุคลากรในองค์กรอบรมตามหลักสูตรต่าง ๆ</t>
  </si>
  <si>
    <t>ที่ทางส่งเสริมการปกครองท้องถิ่น  จัดฝึกอบรมเพื่อเพิ่มประสิทธิภาพในการปฏิบัติงาน</t>
  </si>
  <si>
    <t>5.  การให้อำนาจในการตัดสินใจ  กระจายอำนาจในการตัดสินใจให้แก่บุคลากรในทุกระดับ ส่งเสริมให้พนักงาน</t>
  </si>
  <si>
    <t>ได้เรียนรู้และพัฒนาทักษะที่มีความจำเป็นต่อการตัดสินใจ ของตนเองเพราะบุคลากรเหล่านี้ เป็นบุคคลที่ติดต่อ</t>
  </si>
  <si>
    <t>โดยตรงกับประชาชนผู้ซึ่ง ได้รับบริการสาธารณะ </t>
  </si>
  <si>
    <t>การมอบอำนาจในเรื่องของชี้แนวเขตหรือเรื่องอื่น ๆ  ตามความเหมาะสม</t>
  </si>
  <si>
    <t>1.  เน้นการบริหารแบบประชาชนมีส่วนร่วม  โดยคัดเลือกที่ปรึกษาหมู่บ้านละ       2 – 4 คน</t>
  </si>
  <si>
    <t>2.  ผลักดันการยกฐานะ อบต. เป็นเทศบาลตำบลชะมาย</t>
  </si>
  <si>
    <t>ได้มีการแต่งตั้งประชาคมหมู่บ้าน ๆ ละ 4  คนเข้ามาเป็นกรรมการเปิดซองสอบราคาจ้าง  2  คน และตรวจ</t>
  </si>
  <si>
    <t>นายกองค์การบริหารส่วนตำบลชะมาย</t>
  </si>
  <si>
    <t>รับงานจ้าง  2  คน  และได้มีการแต่งตั้งที่ปรึกษาจากแต่ละหมู่บ้านจำนวน    50  คนเพื่อเป็นที่ปรึกษาให้กับ</t>
  </si>
  <si>
    <t>ได้มีการจัดทำประกาศรับฟังความคิดเห็นของประชาชนในการจัดหาที่ดินเพื่อก่อสร้างอาคารที่ทำการ</t>
  </si>
  <si>
    <t>องค์การบริหารส่วนตำบล ได้มีการจัดทำแบบสำรวจความคิดเห็น โดยร่วมมือกับโรงเรียนพานิชยการทุ่งสง</t>
  </si>
  <si>
    <t xml:space="preserve">ในการดำเนินการสำรวจความคิดเห็น ได้จัดทำในรูปแบบของงานวิจัย </t>
  </si>
  <si>
    <t>4.  บริหารงบประมาณโดยยึดหลักธรรมาภิบาล</t>
  </si>
  <si>
    <t xml:space="preserve">        2.   สนับสนุนวัสดุ-อุปกรณ์กีฬาให้กับศูนย์กีฬาประจำหมู่บ้าน</t>
  </si>
  <si>
    <r>
      <t>8.</t>
    </r>
    <r>
      <rPr>
        <b/>
        <sz val="7"/>
        <rFont val="Times New Roman"/>
        <family val="1"/>
      </rPr>
      <t xml:space="preserve">     </t>
    </r>
    <r>
      <rPr>
        <b/>
        <sz val="16"/>
        <rFont val="Angsana New"/>
        <family val="1"/>
      </rPr>
      <t>ส่งเสริมเยาวชนด้านการกีฬาและนันทนาการอย่างต่อเนื่อง</t>
    </r>
  </si>
  <si>
    <t xml:space="preserve">        1.   โครงการแข่งขันกีฬา</t>
  </si>
  <si>
    <t>องค์การบริหารส่วนตำบลชะมายได้มีการจัดทำแผนพัฒนาสามปี ประจำปี พ.ศ. 2552-2553  ตามขั้นตอนของการ</t>
  </si>
  <si>
    <t>จัดทำแผนของอปท. ตามระเบียบกระทรวงมหาดไทยว่าด้วยการจัดทำแผนพัฒนาท้องถิ่น  และแผนการดำเนินงาน</t>
  </si>
  <si>
    <t xml:space="preserve">         2.  องค์การบริหารส่วนตำบลชะมายมีระบบติดตามประเมินผลแผนโดยผ่านระบบสารสนเทศเพื่อ</t>
  </si>
  <si>
    <t xml:space="preserve">การวางแผนและประเมินผล การใช้จ่ายงบประมาณการปกครองท้องถิ่น </t>
  </si>
  <si>
    <t xml:space="preserve">องค์การบริหารส่วนตำบลชะมายได้มีการเปลี่ยนสถานที่การกำจัดขยะมูลฝอยจากเทศบาลเมืองทุ่งสง </t>
  </si>
  <si>
    <t xml:space="preserve">องค์การบริหารส่วนตำบลชะมายได้จัดทำโครงการอบต.ชะมายพบประชาชน ในปีงบประมาณ 2552  </t>
  </si>
  <si>
    <t>จัดเก็บภาษีต่าง ๆ  ที่อบต.จัดเก็บเอง และจำหน่ายสินค้าราคาถูก ทั้ง 8  หมู่บ้านในเขตตำบลชะมาย</t>
  </si>
  <si>
    <t xml:space="preserve">  ตามข้อบัญญัติ งบประมาณรายจ่าย ประจำปี 2552  โดยแยกเป็นหมู่บ้าน ได้ดังนี้</t>
  </si>
  <si>
    <t>3.   จัดหาสถานที่ที่เป็นจุดศูนย์กลางเพื่อก่อสร้างอาคารที่ทำการองค์การบริหารส่วนตำบล  โดยการจัดเวที</t>
  </si>
  <si>
    <t>ประชาคมที่ตำบล เพื่อให้ความเห็นชอบพร้อมกับจัดทำแบบสอบถาม  ความคิดเห็นประชาชนทุกหมู่บ้าน</t>
  </si>
  <si>
    <t xml:space="preserve"> และก่อสร้างที่ทำการ อบต. แห่งใหม่ทันที</t>
  </si>
  <si>
    <r>
      <t>6.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โครงการทำรางวี  (คู)  ระบายน้ำคอนกรีตในเขตชุมชนหนาแน่นเพื่อแก้ไขปัญหาน้ำท่วมขัง</t>
    </r>
  </si>
  <si>
    <t xml:space="preserve">องค์การบริหารส่วนตำบลชะมาย ได้สนับสนุนให้มีการจัดตั้งอาสาสมัครป้องกันภัยฝ่ายพลเรือน </t>
  </si>
  <si>
    <t>ในทุกหมู่บ้านและสนับสนุนวิทยุสื่อสารตามศูนย์ต่าง ๆ  ที่ได้จัดตั้งขึ้นในหมู่บ้าน</t>
  </si>
  <si>
    <t xml:space="preserve">3.  โครงการจัดตั้งอาสาสมัครชุดลาดตระเวนรักษาความปลอดภัยหมู่บ้าน / ชุมชน  </t>
  </si>
  <si>
    <t>ร่วมกับเจ้าหน้าที่ของรัฐ</t>
  </si>
  <si>
    <t xml:space="preserve"> ได้ดำเนินการโครงการการศึกษาเพื่อต่อต้านการใช้ยาเสพติดในเด็กนักเรียน </t>
  </si>
  <si>
    <t>(D.A.R.E. ประเทศไทย) และการจัดเสวนาวัยใสคาดหวังอะไรกับองค์การบริหารส่วนตำบลชะมาย</t>
  </si>
  <si>
    <t>ในการแก้ไขและป้องกันปัญหายาเสพติด โดยร่วมกับโรงเรียนพานิชยการทุ่งสง</t>
  </si>
  <si>
    <t>การศึกษาระดับปริญญาตรี</t>
  </si>
  <si>
    <t>5.  โครงการสนับสนุนทุนการศึกษา  ให้กับเด็กนักเรียนที่เรียนดี  แต่ฐานะยากจน  จนกระทั่งสำเร็จ</t>
  </si>
  <si>
    <t xml:space="preserve">  เป็นประจำทุกปี</t>
  </si>
  <si>
    <t>7.   โครงการส่งเสริมสนับสนุนการแข่งขันกีฬา  กรีฑา  นักเรียน  และประชาชนระดับหมู่บ้าน  ตำบล</t>
  </si>
  <si>
    <t>ตามความถนัด</t>
  </si>
  <si>
    <t>10.   สนับสนุนส่งเสริมกีฬาเยาวชนทุกประเภท  โดยจัดฝึกอบรมเยาวชนผู้มีความสนใจกีฬาทุกประเภท</t>
  </si>
  <si>
    <t>13.  โครงการฝึกอบรมอาชีพระยะสั้น – ระยะยาว  ตามความสนใจ  (สารพัดช่าง)  เพื่อนำความรู้ไปประกอบอาชีพ</t>
  </si>
  <si>
    <t>12.   สนับสนุนเงินทุนในการประกอบอาชีพให้เยาวชน</t>
  </si>
  <si>
    <t>14.  โครงการมีลานกีฬาประจำหมู่บ้านและสนับสนุนอุปกรณ์กีฬาอย่างต่อเนื่อง</t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</si>
  <si>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โครงการฝึกอบรมอาชีพให้กับกลุ่มแม่บ้านเพื่อประกอบธุรกิจได้</t>
    </r>
  </si>
  <si>
    <r>
      <t>4.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โครงการจัดตั้งชมรมผู้สูงอายุและจัดสวัสดิการต่าง ๆ  ให้ผู้สูงอายุ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</si>
  <si>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 xml:space="preserve">โครงการหน่วยแพทย์เคลื่อนที่ตรวจสุขภาพผู้สูงอายุ  </t>
    </r>
  </si>
  <si>
    <r>
      <t>6.</t>
    </r>
    <r>
      <rPr>
        <sz val="7"/>
        <rFont val="Times New Roman"/>
        <family val="1"/>
      </rPr>
      <t xml:space="preserve">     </t>
    </r>
    <r>
      <rPr>
        <sz val="16"/>
        <rFont val="Angsana New"/>
        <family val="1"/>
      </rPr>
      <t>โครงการจัดตั้งศูนย์สงเคราะห์คนชราที่ขาดผู้ดูแลเอาใจใส่</t>
    </r>
  </si>
  <si>
    <r>
      <t>7.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 xml:space="preserve">โครงการพัฒนาจิตใจผู้สูงอายุ  โดยจัดนมัสการพระนักเทศนาที่มีชื่อเสียง        </t>
    </r>
  </si>
  <si>
    <r>
      <t>8.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โครงการสนับสนุนเบี้ยยังชีพผู้สูงอายุ  คนพิการ อย่างทั่วถึงและเป็นธรรม  มีความเหมาะสมกับสภาวะ</t>
    </r>
  </si>
  <si>
    <t>เศรษฐกิจปัจจุบัน ฯลฯ</t>
  </si>
  <si>
    <r>
      <t>2.</t>
    </r>
    <r>
      <rPr>
        <sz val="7"/>
        <rFont val="Times New Roman"/>
        <family val="1"/>
      </rPr>
      <t>  </t>
    </r>
    <r>
      <rPr>
        <sz val="16"/>
        <rFont val="Angsana New"/>
        <family val="1"/>
      </rPr>
      <t>โครงการส่งเสริมสนับสนุนอาชีพและเงินทุนให้กับกลุ่มแม่บ้าน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</si>
  <si>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ส่งเสริมสนับสนุนให้มีการรวมกลุ่มจัดตั้งกลุ่มแม่บ้านระดับหมู่บ้าน  ระดับตำบล  เพื่อเป็นการ</t>
    </r>
  </si>
  <si>
    <t>ส่งเสริมอาชีพ  และสนับสนุนงบประมาณ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</si>
  <si>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6"/>
        <rFont val="Angsana New"/>
        <family val="1"/>
      </rPr>
      <t xml:space="preserve">การจัดทำกรอบอัตรากำลังบุคลากรทั้งอัตรากำลังข้าราชการส่วนท้องถิ่น กรอบอัตรากำลังพนักงานจ้าง 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</si>
  <si>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6"/>
        <rFont val="Angsana New"/>
        <family val="1"/>
      </rPr>
      <t>การสื่อสารและนำวิสัยทัศน์ให้กับบุคลากรทั้งหมดในองค์กรทราบ  เพื่อให้นำไปใช้เป็นแนวทาง</t>
    </r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</si>
  <si>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6"/>
        <rFont val="Angsana New"/>
        <family val="1"/>
      </rPr>
      <t>จัดระบบการจัดการขององค์กรให้สอดคล้องกับวิสัยทัศน์  นำระบบเทคโนโลยีสารสนเทศ</t>
    </r>
  </si>
  <si>
    <t xml:space="preserve">  โครงการจัดหาอุปกรณ์เทคโนโลยีสารสนเทศมาใช้ในการปฏิบัติงาน  </t>
  </si>
  <si>
    <t xml:space="preserve">  มีประโยชน์ตอบแทนอื่นเป็นกรณีพิเศษประจำปี </t>
  </si>
  <si>
    <r>
      <t>4.</t>
    </r>
    <r>
      <rPr>
        <b/>
        <sz val="7"/>
        <rFont val="Times New Roman"/>
        <family val="1"/>
      </rPr>
      <t xml:space="preserve">     </t>
    </r>
    <r>
      <rPr>
        <b/>
        <sz val="16"/>
        <rFont val="Angsana New"/>
        <family val="1"/>
      </rPr>
      <t>การกระตุ้นหรือก่อให้เกิดกำลังใจแก่พนักงาน  นอกจากการให้รางวัลแก่บุคลากรที่ปฏิบัติงานดีเด่น</t>
    </r>
  </si>
  <si>
    <t>2.  ก่อสร้างรางระบายน้ำ คสล. รูปตัวยูถนนสายบ้าน พตท. เยื้อน รัตนพันธ์ หมู่ที่ 8</t>
  </si>
  <si>
    <t>3.  ก่อสร้างรางระบายน้ำ คสล. ถนนสายตลาดเกษตร  หมู่ที่  2</t>
  </si>
  <si>
    <t>4.  ก่อสร้างรางระบายน้ำ คสล. รูปตัวยู ถนนซอยท่ามสิน ซ.2 หมู่ที่ 1</t>
  </si>
  <si>
    <t>7.  ก่อสร้างรางระบายน้ำ คสล. รูปตัวยู ถนนสายซอยรักเกียรติ หมู่ที่  7</t>
  </si>
  <si>
    <t>8.  ก่อสร้างรางระบายน้ำ คสล. รูปตัวยู ถนนสายหนองเหรียง - คลองจัง หมู่ที่ 6</t>
  </si>
  <si>
    <t>4.  อุดหนุนโรงเรียนบ้านหนองหว้า (อาหารกลางวัน ภาคเรียนที่ 2/2552)</t>
  </si>
  <si>
    <t>5.  อุดหนุนโรงเรียนวัดเขากลาย (อาหารกลางวัน ภาคเรียนที่ 2/2552)</t>
  </si>
  <si>
    <t>6.  อุดหนุนโรงเรียนวัดวังหีบ  (อาหารกลางวัน ภาคเรียนที่ 2/2552)</t>
  </si>
  <si>
    <t>7.  อาหารกลางวันศูนย์พัฒนาเด็กเล็กองค์การบริหารส่วนตำบลชะมาย</t>
  </si>
  <si>
    <t xml:space="preserve">8.  จัดซื้ออาหารเสริมนม </t>
  </si>
  <si>
    <t xml:space="preserve">         6.  โครงการส่งเสริมและพัฒนาคุณภาพชีวิตผู้สูงอายุ  ( ธรรมะหมู่ที่ 5)</t>
  </si>
  <si>
    <t xml:space="preserve">    10.  โครงการขยายเขตไฟฟ้าสาธารณะซอยบ้านนานอก  หมู่ที่ 2</t>
  </si>
  <si>
    <t xml:space="preserve">    11.  โครงการขยายเขตไฟฟ้าสาธารณะซอยบ้านผู้พันชอบ  หมู่ที่ 5</t>
  </si>
  <si>
    <t xml:space="preserve">    12.  โครงการขยายเขตไฟฟ้าสาธารณะถนนสายเอเชีย- คลองนา  หมู่ที่ 1</t>
  </si>
  <si>
    <t xml:space="preserve">    13.  โครงการขยายเขตไฟฟ้าสาธารณะซอยบ้านนานอก  หมู่ที่ 2 (เพิ่มเติม)</t>
  </si>
  <si>
    <t xml:space="preserve">     -  ขุดลอกลำเหมืองสาธารณาประโยชน์ สายคลองขี่เปล - เขาพนังเกียรติ หมู่ที่ 7</t>
  </si>
  <si>
    <t>จัดซื้อวัสดุกีฬาใก้กับศูนย์กีฬาประจำหมู่บ้าน ในปีงบประมาณ 2552 จำนวน   79,852  บาท</t>
  </si>
  <si>
    <t xml:space="preserve">         7.  โครงการเยี่ยมแม่หลังคลอด</t>
  </si>
  <si>
    <t>.</t>
  </si>
  <si>
    <t>ประจำปี 2552  โดยมีการจัดเวทีประชาคมในทุกหมู่บ้าน</t>
  </si>
  <si>
    <t xml:space="preserve">             -  อบต.ดำเดินการเอง</t>
  </si>
  <si>
    <t xml:space="preserve">             -  อุดหนุนอำเภอทุ่งสง</t>
  </si>
  <si>
    <t xml:space="preserve"> 1   อุดหนุนประเพณีแห่ผ้าขึ้นธาตุ </t>
  </si>
  <si>
    <t xml:space="preserve">    2.   โครงการจัดงานเดือนสิบ</t>
  </si>
  <si>
    <t xml:space="preserve">    3.   โครงการจัดงานประเพณีลอยกระทง</t>
  </si>
  <si>
    <t xml:space="preserve">    4.   โครงการจัดงานประเพณีชักพระ</t>
  </si>
  <si>
    <r>
      <t xml:space="preserve">    6.  โครงการจัดงาน 12 สิงหามหาราชินี </t>
    </r>
    <r>
      <rPr>
        <sz val="15"/>
        <rFont val="AngsanaUPC"/>
        <family val="1"/>
      </rPr>
      <t xml:space="preserve"> </t>
    </r>
  </si>
  <si>
    <t xml:space="preserve">   8.   โครงการจัดงานวันปิยะมหาราช </t>
  </si>
  <si>
    <t xml:space="preserve">   9.   โครงการจัดพิธีวันผู้สูงอายุและวันกตัญญูในวันสงกรานต์ </t>
  </si>
  <si>
    <t xml:space="preserve"> 10.   โครงการจัดงานทำบุญวันขึ้นปีใหม่ </t>
  </si>
  <si>
    <t xml:space="preserve"> 11.  โครงการจัดงานวันเด็ก</t>
  </si>
  <si>
    <r>
      <t xml:space="preserve">    7.  โครงการจัดงาน  5   ธันวามหาราช</t>
    </r>
    <r>
      <rPr>
        <sz val="15"/>
        <rFont val="AngsanaUPC"/>
        <family val="1"/>
      </rPr>
      <t xml:space="preserve"> </t>
    </r>
  </si>
  <si>
    <t xml:space="preserve"> 12.  โครงการปกป้องสถาบันชาติ (รวมใจภักดิ์รักในหลวง)</t>
  </si>
  <si>
    <t xml:space="preserve"> 13.  อุดหนุนการดำเนินงานของสภาวัฒนธรรมอำเภอทุ่งสง</t>
  </si>
  <si>
    <t>10.  ปรับปรุงถนนสายเอเชีย - คลองนา หมู่ที่ 3</t>
  </si>
  <si>
    <t>9.  วางท่อระบายน้ำซอยหมู่บ้านหมวดรัตน์  โครงการ 1 หมู่ที่ 7 (ซื้อวัสดุก่อสร้างดำเนินการเอง)</t>
  </si>
  <si>
    <t>11.  วางท่อระบายน้ำ คสล. ถนนสายเอเชีย-คลองนา หมู่ที่ 3 (ซื้อวัสดุก่อสร้างดำเนินการเอง)</t>
  </si>
  <si>
    <t>12.  วางท่อระบายน้ำบริเวณสำนักงานอบต.ชะมาย (ซื้อวัสดุก่อสร้างดำเนินการเอง)</t>
  </si>
  <si>
    <t>13.  วางท่อระบายน้ำ คสล. ถนนสายหนองอาม ซอย 1/1 หมู่ที่ 2 (ซื้อวัสดุก่อสร้างดำเนินการเอง)</t>
  </si>
  <si>
    <t>5.  ก่อสร้างรางระบายน้ำ คสล.รูปตัวยู ถนนนสายซอยรักเกียรติ หมู่ที่ 7 (เงินสะสม)</t>
  </si>
  <si>
    <t>6.  วางท่อระบายน้ำ คสล. พร้อมบ่อพัก คสล. ถนนสายเขากลาย-ปากคลอง หมู่ที่ 3  (เงินสะสม)</t>
  </si>
  <si>
    <t>14.  วางท่อระบายน้ำคสล.ถนนบ้านนายลพ เกื้อภักดิ์ หมู่ที่  1 (ซื้อวัสดุก่อสร้างดำเนินการเอง)</t>
  </si>
  <si>
    <t>15.  วางท่อระบายน้ำคสล.ถนนสายซอยคอกวัว  หมู่ที่ 7 (ซื้อวัสดุก่อสร้างดำเนินการเอง)</t>
  </si>
  <si>
    <t>16.  ก่อสร้างบ่อพักและฝาบ่อพักถนนสายซอยหมู่บ้านสหมิตร  หมู่ที่  1 (ซื้อวัสดุก่อสร้างดำเนินการเอง)</t>
  </si>
  <si>
    <t>17.  ขุดคูระบายน้ำ และวางท่อระบายน้ำ คสล. ริมถนนสาย ป.ศิลาชัย - คลองมะไฟ  หมู่ที่  4</t>
  </si>
  <si>
    <t>ไปได้เดือนละประมาณ   28,000  บาท</t>
  </si>
  <si>
    <t>1.  วางท่อระบายน้ำคสล. พร้อมบ่อพักบริเวณริมถนนสายห้วยขัน - บ้านหัวทาง หมู่ที่ 4</t>
  </si>
  <si>
    <t xml:space="preserve">หมู่ที่  1  ได้ดำเนินการงบประมาณทั้งสิ้น   </t>
  </si>
  <si>
    <t xml:space="preserve">หมู่ที่  2  ได้ดำเนินการงบประมาณทั้งสิ้น       </t>
  </si>
  <si>
    <t xml:space="preserve">หมู่ที่  3  ได้ดำเนินการงบประมาณทั้งสิ้น       </t>
  </si>
  <si>
    <t xml:space="preserve">หมู่ที่  4  ได้ดำเนินการงบประมาณทั้งสิ้น       </t>
  </si>
  <si>
    <t xml:space="preserve">หมู่ที่  5  ได้ดำเนินการงบประมาณทั้งสิ้น       </t>
  </si>
  <si>
    <t xml:space="preserve">หมู่ที่  6  ได้ดำเนินการงบประมาณทั้งสิ้น        </t>
  </si>
  <si>
    <t xml:space="preserve">หมู่ที่  7  ได้ดำเนินการงบประมาณทั้งสิ้น        </t>
  </si>
  <si>
    <t xml:space="preserve">หมู่ที่  8  ได้ดำเนินการงบประมาณทั้งสิ้น        </t>
  </si>
  <si>
    <t xml:space="preserve">     - ปรับปรุงภูมิทัศน์บริเวณเกาะกลางถนนทุ่งสง-สุราษฎร์  หมู่ที่ 8</t>
  </si>
  <si>
    <t>10.  เปลี่ยนฝาบ่อพักคูระบายน้ำ ริมถนนสายทางเข้าเขาตาเล่ง  หมู่ที่ 8(ซื้อวัสดุก่อสร้างดำเนินการเอง)</t>
  </si>
  <si>
    <t>5. โครงการปรับปรุงภูมิทัศน์  (จัดสวนหย่อม)  ในพื้นที่สาธารณะทุกหมู่บ้านเพื่อเป็นสถานที่ออกกำลังกายและ</t>
  </si>
  <si>
    <t>พักผ่อนหย่อนใจ</t>
  </si>
  <si>
    <t xml:space="preserve">      1. องค์การบริหารส่วนตำบลชะมายได้มีการจัดสรรงบประมาณ ด้านโครงสร้างพื้นฐาน</t>
  </si>
  <si>
    <t>โครงการขยายเขตประปา   หมู่ที่ 1</t>
  </si>
  <si>
    <t xml:space="preserve">โครงการขยายเขตประปา   หมู่ที่  2  </t>
  </si>
  <si>
    <t xml:space="preserve">โครงการขยายเขตประปา   หมู่ที่  3  </t>
  </si>
  <si>
    <t xml:space="preserve">โครงการขยายเขตประปา  หมู่ที่  4  </t>
  </si>
  <si>
    <t xml:space="preserve">โครงการขยายเขตประปา   หมู่ที่  5 </t>
  </si>
  <si>
    <t xml:space="preserve">โครงการขยายเขตประปา  หมู่ที่  6  </t>
  </si>
  <si>
    <t xml:space="preserve">โครงการขยายเขตประปา   หมู่ที่  7 </t>
  </si>
  <si>
    <t>ได้ดำเนินการจ่ายขาดเงินสะสมการขยายเขตประปาดังนี้ (กำลังดำเนินการ)</t>
  </si>
  <si>
    <t>เป็นของเอกชน(บ้านหนองหอยตำบลควนกรด)ทำให้สามารถประหยัดค่าใช้จ่ายในการดำเนินการ</t>
  </si>
  <si>
    <t>ที่มา :  1.ค่าใช้จ่ายของเทศบาล   เดือนละประมาณ  160,000  บาท</t>
  </si>
  <si>
    <t xml:space="preserve">            3.  ค่าน้ำมันเดิมเดือนละประมาณ  14,000  บาท (เฉพาะของรถบรรทุกขยะ)</t>
  </si>
  <si>
    <t xml:space="preserve">( 1-2)-(4-3) </t>
  </si>
  <si>
    <t xml:space="preserve">            2.  ค่าใช้จ่ายของเอกชน  เดือนละประมาณ  115,000  บาท</t>
  </si>
  <si>
    <t>โดยบริการตรวจสุขภาพเบื้องต้น บริการตัดผมฟรี บริการฉีดวัคซีนโรคพิษสุนัขบ้าและยาคุมกำเนิดแมว บริการ</t>
  </si>
  <si>
    <t>รายงานแสดงผลการปฎิบัติงานตามนโยบายของนายกองค์การบริหารส่วนตำบลชะมาย ประจำปี  2552</t>
  </si>
  <si>
    <t xml:space="preserve">            4.  ค่าน้ำมันใหม่เดือนละประมาณ  31,000  บาท (เฉพาะของรถบรรทุกขยะ)</t>
  </si>
  <si>
    <t xml:space="preserve">      6.  โครงการขยายเขตไฟฟ้าสาธารณะถนนหมู่บ้านแม่สาย    หมู่ที่  8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</si>
</sst>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7">
    <font>
      <sz val="10"/>
      <name val="Arial"/>
      <family val="0"/>
    </font>
    <font>
      <b/>
      <u val="single"/>
      <sz val="16"/>
      <color indexed="53"/>
      <name val="Angsana New"/>
      <family val="1"/>
    </font>
    <font>
      <sz val="16"/>
      <color indexed="12"/>
      <name val="Angsana New"/>
      <family val="1"/>
    </font>
    <font>
      <sz val="8"/>
      <name val="Arial"/>
      <family val="0"/>
    </font>
    <font>
      <sz val="16"/>
      <color indexed="10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sz val="15"/>
      <name val="AngsanaUPC"/>
      <family val="1"/>
    </font>
    <font>
      <sz val="16"/>
      <color indexed="8"/>
      <name val="Angsana New"/>
      <family val="1"/>
    </font>
    <font>
      <b/>
      <sz val="17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43" fontId="5" fillId="0" borderId="0" xfId="17" applyFont="1" applyAlignment="1">
      <alignment/>
    </xf>
    <xf numFmtId="0" fontId="2" fillId="0" borderId="0" xfId="0" applyFont="1" applyAlignment="1">
      <alignment horizontal="center"/>
    </xf>
    <xf numFmtId="193" fontId="5" fillId="0" borderId="0" xfId="17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93" fontId="5" fillId="0" borderId="2" xfId="17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43" fontId="5" fillId="0" borderId="5" xfId="17" applyFont="1" applyBorder="1" applyAlignment="1">
      <alignment/>
    </xf>
    <xf numFmtId="0" fontId="5" fillId="0" borderId="6" xfId="0" applyFont="1" applyBorder="1" applyAlignment="1">
      <alignment horizontal="center"/>
    </xf>
    <xf numFmtId="43" fontId="5" fillId="0" borderId="6" xfId="17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/>
    </xf>
    <xf numFmtId="43" fontId="5" fillId="0" borderId="8" xfId="17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43" fontId="5" fillId="0" borderId="3" xfId="17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43" fontId="5" fillId="0" borderId="2" xfId="17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17" applyFont="1" applyBorder="1" applyAlignment="1">
      <alignment/>
    </xf>
    <xf numFmtId="43" fontId="5" fillId="0" borderId="11" xfId="17" applyFont="1" applyBorder="1" applyAlignment="1">
      <alignment/>
    </xf>
    <xf numFmtId="0" fontId="5" fillId="0" borderId="6" xfId="0" applyFont="1" applyBorder="1" applyAlignment="1">
      <alignment/>
    </xf>
    <xf numFmtId="193" fontId="5" fillId="0" borderId="6" xfId="17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13" fillId="0" borderId="6" xfId="0" applyFont="1" applyBorder="1" applyAlignment="1">
      <alignment horizontal="left" indent="1"/>
    </xf>
    <xf numFmtId="43" fontId="13" fillId="0" borderId="6" xfId="17" applyNumberFormat="1" applyFont="1" applyBorder="1" applyAlignment="1">
      <alignment/>
    </xf>
    <xf numFmtId="0" fontId="13" fillId="0" borderId="6" xfId="0" applyFont="1" applyBorder="1" applyAlignment="1">
      <alignment/>
    </xf>
    <xf numFmtId="43" fontId="13" fillId="0" borderId="12" xfId="17" applyNumberFormat="1" applyFont="1" applyBorder="1" applyAlignment="1">
      <alignment/>
    </xf>
    <xf numFmtId="0" fontId="13" fillId="0" borderId="6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40">
      <selection activeCell="A56" sqref="A56"/>
    </sheetView>
  </sheetViews>
  <sheetFormatPr defaultColWidth="9.140625" defaultRowHeight="12.75"/>
  <cols>
    <col min="1" max="1" width="82.57421875" style="0" customWidth="1"/>
    <col min="2" max="2" width="13.421875" style="6" customWidth="1"/>
  </cols>
  <sheetData>
    <row r="1" spans="1:2" ht="25.5">
      <c r="A1" s="63" t="s">
        <v>256</v>
      </c>
      <c r="B1" s="63"/>
    </row>
    <row r="2" spans="1:2" ht="23.25">
      <c r="A2" s="59" t="s">
        <v>0</v>
      </c>
      <c r="B2" s="59"/>
    </row>
    <row r="3" spans="1:2" ht="23.25">
      <c r="A3" s="62" t="s">
        <v>126</v>
      </c>
      <c r="B3" s="62"/>
    </row>
    <row r="4" spans="1:2" ht="23.25">
      <c r="A4" s="62" t="s">
        <v>1</v>
      </c>
      <c r="B4" s="62"/>
    </row>
    <row r="5" spans="1:2" ht="23.25">
      <c r="A5" s="60" t="s">
        <v>128</v>
      </c>
      <c r="B5" s="60"/>
    </row>
    <row r="6" spans="1:2" ht="23.25">
      <c r="A6" s="60" t="s">
        <v>130</v>
      </c>
      <c r="B6" s="60"/>
    </row>
    <row r="7" ht="23.25">
      <c r="A7" s="12" t="s">
        <v>129</v>
      </c>
    </row>
    <row r="8" ht="23.25">
      <c r="A8" s="4"/>
    </row>
    <row r="9" ht="23.25">
      <c r="A9" s="14" t="s">
        <v>127</v>
      </c>
    </row>
    <row r="10" ht="23.25">
      <c r="A10" s="10" t="s">
        <v>2</v>
      </c>
    </row>
    <row r="11" ht="23.25">
      <c r="A11" s="3"/>
    </row>
    <row r="12" spans="1:2" ht="23.25">
      <c r="A12" s="62" t="s">
        <v>146</v>
      </c>
      <c r="B12" s="62"/>
    </row>
    <row r="13" spans="1:2" ht="23.25">
      <c r="A13" s="62" t="s">
        <v>147</v>
      </c>
      <c r="B13" s="62"/>
    </row>
    <row r="14" spans="1:2" ht="23.25">
      <c r="A14" s="62" t="s">
        <v>148</v>
      </c>
      <c r="B14" s="62"/>
    </row>
    <row r="15" spans="1:2" ht="23.25">
      <c r="A15" s="60" t="s">
        <v>131</v>
      </c>
      <c r="B15" s="60"/>
    </row>
    <row r="16" spans="1:2" ht="23.25">
      <c r="A16" s="60" t="s">
        <v>132</v>
      </c>
      <c r="B16" s="60"/>
    </row>
    <row r="17" spans="1:2" ht="23.25">
      <c r="A17" s="60" t="s">
        <v>133</v>
      </c>
      <c r="B17" s="60"/>
    </row>
    <row r="18" ht="23.25">
      <c r="A18" s="4"/>
    </row>
    <row r="19" ht="23.25">
      <c r="A19" s="14" t="s">
        <v>134</v>
      </c>
    </row>
    <row r="20" ht="23.25">
      <c r="A20" s="10" t="s">
        <v>3</v>
      </c>
    </row>
    <row r="21" ht="23.25">
      <c r="A21" s="10"/>
    </row>
    <row r="22" ht="24" thickBot="1">
      <c r="A22" s="15" t="s">
        <v>13</v>
      </c>
    </row>
    <row r="23" spans="1:2" ht="24.75" thickBot="1" thickTop="1">
      <c r="A23" s="34" t="s">
        <v>4</v>
      </c>
      <c r="B23" s="38" t="s">
        <v>5</v>
      </c>
    </row>
    <row r="24" spans="1:2" ht="24" thickTop="1">
      <c r="A24" s="31" t="s">
        <v>6</v>
      </c>
      <c r="B24" s="32">
        <v>468000</v>
      </c>
    </row>
    <row r="25" spans="1:2" ht="23.25">
      <c r="A25" s="33" t="s">
        <v>7</v>
      </c>
      <c r="B25" s="27">
        <v>123000</v>
      </c>
    </row>
    <row r="26" spans="1:2" ht="23.25">
      <c r="A26" s="33" t="s">
        <v>8</v>
      </c>
      <c r="B26" s="27">
        <v>117000</v>
      </c>
    </row>
    <row r="27" spans="1:2" ht="23.25">
      <c r="A27" s="33" t="s">
        <v>9</v>
      </c>
      <c r="B27" s="27">
        <v>10640</v>
      </c>
    </row>
    <row r="28" spans="1:2" ht="23.25">
      <c r="A28" s="33" t="s">
        <v>10</v>
      </c>
      <c r="B28" s="27">
        <v>35840</v>
      </c>
    </row>
    <row r="29" spans="1:2" ht="23.25">
      <c r="A29" s="33" t="s">
        <v>95</v>
      </c>
      <c r="B29" s="27">
        <v>70800</v>
      </c>
    </row>
    <row r="30" spans="1:2" ht="23.25">
      <c r="A30" s="33" t="s">
        <v>11</v>
      </c>
      <c r="B30" s="27">
        <v>28000</v>
      </c>
    </row>
    <row r="31" spans="1:2" ht="23.25">
      <c r="A31" s="33" t="s">
        <v>12</v>
      </c>
      <c r="B31" s="27">
        <v>22000</v>
      </c>
    </row>
    <row r="32" spans="1:2" ht="23.25">
      <c r="A32" s="33" t="s">
        <v>14</v>
      </c>
      <c r="B32" s="27">
        <v>98000</v>
      </c>
    </row>
    <row r="33" spans="1:2" ht="23.25">
      <c r="A33" s="33" t="s">
        <v>15</v>
      </c>
      <c r="B33" s="27">
        <v>482000</v>
      </c>
    </row>
    <row r="34" spans="1:2" ht="23.25">
      <c r="A34" s="33" t="s">
        <v>16</v>
      </c>
      <c r="B34" s="27">
        <v>123000</v>
      </c>
    </row>
    <row r="35" spans="1:2" ht="23.25">
      <c r="A35" s="33" t="s">
        <v>17</v>
      </c>
      <c r="B35" s="27">
        <v>91000</v>
      </c>
    </row>
    <row r="36" spans="1:2" ht="23.25">
      <c r="A36" s="33" t="s">
        <v>20</v>
      </c>
      <c r="B36" s="25">
        <v>192504</v>
      </c>
    </row>
    <row r="37" spans="1:2" ht="23.25">
      <c r="A37" s="33" t="s">
        <v>19</v>
      </c>
      <c r="B37" s="27">
        <v>58800</v>
      </c>
    </row>
    <row r="38" spans="1:2" ht="23.25">
      <c r="A38" s="33" t="s">
        <v>22</v>
      </c>
      <c r="B38" s="27">
        <v>20000</v>
      </c>
    </row>
    <row r="39" spans="1:2" ht="24" thickBot="1">
      <c r="A39" s="21" t="s">
        <v>18</v>
      </c>
      <c r="B39" s="35">
        <f>SUM(B24:B35)</f>
        <v>1669280</v>
      </c>
    </row>
    <row r="40" ht="24" thickTop="1">
      <c r="A40" s="1"/>
    </row>
    <row r="41" ht="24" thickBot="1">
      <c r="A41" s="15" t="s">
        <v>21</v>
      </c>
    </row>
    <row r="42" spans="1:3" ht="24" thickTop="1">
      <c r="A42" s="31" t="s">
        <v>23</v>
      </c>
      <c r="B42" s="32">
        <v>1158500</v>
      </c>
      <c r="C42">
        <f>386000+4000+290500+96000+96000+96000+95000+95000</f>
        <v>1158500</v>
      </c>
    </row>
    <row r="43" spans="1:2" ht="23.25">
      <c r="A43" s="33" t="s">
        <v>24</v>
      </c>
      <c r="B43" s="27">
        <f>10000+5000+5000+21000+21000+25000+25000+25000+25000+24500+24500</f>
        <v>211000</v>
      </c>
    </row>
    <row r="44" spans="1:2" ht="23.25">
      <c r="A44" s="33" t="s">
        <v>25</v>
      </c>
      <c r="B44" s="27">
        <f>3000+2000+2000+2000+2000+2000+500+2000+2500+2500+2500+2500</f>
        <v>25500</v>
      </c>
    </row>
    <row r="45" spans="1:2" ht="23.25">
      <c r="A45" s="33" t="s">
        <v>26</v>
      </c>
      <c r="B45" s="27">
        <v>19990</v>
      </c>
    </row>
    <row r="46" spans="1:2" ht="23.25">
      <c r="A46" s="33" t="s">
        <v>27</v>
      </c>
      <c r="B46" s="27">
        <v>35000</v>
      </c>
    </row>
    <row r="47" spans="1:2" ht="23.25">
      <c r="A47" s="33" t="s">
        <v>192</v>
      </c>
      <c r="B47" s="27">
        <v>35000</v>
      </c>
    </row>
    <row r="48" spans="1:2" ht="24" thickBot="1">
      <c r="A48" s="18" t="s">
        <v>199</v>
      </c>
      <c r="B48" s="35">
        <v>10000</v>
      </c>
    </row>
    <row r="49" ht="24.75" thickBot="1" thickTop="1">
      <c r="A49" s="16" t="s">
        <v>31</v>
      </c>
    </row>
    <row r="50" spans="1:2" ht="24" thickTop="1">
      <c r="A50" s="31" t="s">
        <v>28</v>
      </c>
      <c r="B50" s="32">
        <v>43350</v>
      </c>
    </row>
    <row r="51" spans="1:2" ht="23.25">
      <c r="A51" s="30" t="s">
        <v>29</v>
      </c>
      <c r="B51" s="27">
        <v>50000</v>
      </c>
    </row>
    <row r="52" spans="1:2" ht="24" thickBot="1">
      <c r="A52" s="36" t="s">
        <v>30</v>
      </c>
      <c r="B52" s="35">
        <v>70000</v>
      </c>
    </row>
    <row r="53" ht="24.75" thickBot="1" thickTop="1">
      <c r="A53" s="14" t="s">
        <v>136</v>
      </c>
    </row>
    <row r="54" spans="1:2" ht="24" thickTop="1">
      <c r="A54" s="29" t="s">
        <v>137</v>
      </c>
      <c r="B54" s="32">
        <v>132689</v>
      </c>
    </row>
    <row r="55" spans="1:2" ht="24" thickBot="1">
      <c r="A55" s="37" t="s">
        <v>135</v>
      </c>
      <c r="B55" s="35">
        <v>79852</v>
      </c>
    </row>
    <row r="56" spans="1:2" ht="24" thickTop="1">
      <c r="A56" s="50"/>
      <c r="B56" s="51"/>
    </row>
    <row r="57" spans="1:2" ht="23.25">
      <c r="A57" s="50"/>
      <c r="B57" s="51"/>
    </row>
    <row r="58" ht="15.75" customHeight="1">
      <c r="A58" s="2"/>
    </row>
    <row r="59" ht="23.25">
      <c r="A59" s="16" t="s">
        <v>32</v>
      </c>
    </row>
    <row r="60" ht="23.25">
      <c r="A60" s="16" t="s">
        <v>33</v>
      </c>
    </row>
    <row r="61" ht="23.25">
      <c r="A61" s="5" t="s">
        <v>138</v>
      </c>
    </row>
    <row r="62" ht="23.25">
      <c r="A62" s="5" t="s">
        <v>139</v>
      </c>
    </row>
    <row r="63" ht="23.25">
      <c r="A63" s="5" t="s">
        <v>201</v>
      </c>
    </row>
    <row r="64" ht="20.25" customHeight="1">
      <c r="A64" s="5"/>
    </row>
    <row r="65" ht="23.25">
      <c r="A65" s="17" t="s">
        <v>35</v>
      </c>
    </row>
    <row r="66" ht="23.25">
      <c r="A66" s="17" t="s">
        <v>34</v>
      </c>
    </row>
    <row r="67" ht="23.25">
      <c r="A67" s="5" t="s">
        <v>241</v>
      </c>
    </row>
    <row r="68" ht="24" thickBot="1">
      <c r="A68" s="5" t="s">
        <v>145</v>
      </c>
    </row>
    <row r="69" spans="1:2" ht="24" thickTop="1">
      <c r="A69" s="31" t="s">
        <v>229</v>
      </c>
      <c r="B69" s="32">
        <v>1101222.69</v>
      </c>
    </row>
    <row r="70" spans="1:2" ht="23.25">
      <c r="A70" s="33" t="s">
        <v>230</v>
      </c>
      <c r="B70" s="27">
        <v>672592.78</v>
      </c>
    </row>
    <row r="71" spans="1:2" ht="23.25">
      <c r="A71" s="33" t="s">
        <v>231</v>
      </c>
      <c r="B71" s="27">
        <v>2362200</v>
      </c>
    </row>
    <row r="72" spans="1:2" ht="23.25">
      <c r="A72" s="33" t="s">
        <v>232</v>
      </c>
      <c r="B72" s="27">
        <v>1414289.59</v>
      </c>
    </row>
    <row r="73" spans="1:2" ht="23.25">
      <c r="A73" s="33" t="s">
        <v>233</v>
      </c>
      <c r="B73" s="27">
        <v>599709.88</v>
      </c>
    </row>
    <row r="74" spans="1:2" ht="23.25">
      <c r="A74" s="33" t="s">
        <v>234</v>
      </c>
      <c r="B74" s="27">
        <v>385000</v>
      </c>
    </row>
    <row r="75" spans="1:2" ht="23.25">
      <c r="A75" s="33" t="s">
        <v>235</v>
      </c>
      <c r="B75" s="27">
        <v>1900147.18</v>
      </c>
    </row>
    <row r="76" spans="1:2" ht="24" thickBot="1">
      <c r="A76" s="36" t="s">
        <v>236</v>
      </c>
      <c r="B76" s="35">
        <v>879900</v>
      </c>
    </row>
    <row r="77" spans="1:2" ht="24" thickTop="1">
      <c r="A77" s="52" t="s">
        <v>249</v>
      </c>
      <c r="B77" s="51"/>
    </row>
    <row r="78" spans="1:2" ht="23.25">
      <c r="A78" s="53" t="s">
        <v>242</v>
      </c>
      <c r="B78" s="54">
        <v>433000</v>
      </c>
    </row>
    <row r="79" spans="1:2" ht="23.25">
      <c r="A79" s="53" t="s">
        <v>243</v>
      </c>
      <c r="B79" s="54">
        <v>509000</v>
      </c>
    </row>
    <row r="80" spans="1:2" ht="23.25">
      <c r="A80" s="53" t="s">
        <v>244</v>
      </c>
      <c r="B80" s="54">
        <v>162000</v>
      </c>
    </row>
    <row r="81" spans="1:2" ht="23.25">
      <c r="A81" s="53" t="s">
        <v>245</v>
      </c>
      <c r="B81" s="54">
        <v>669000</v>
      </c>
    </row>
    <row r="82" spans="1:2" ht="23.25">
      <c r="A82" s="53" t="s">
        <v>246</v>
      </c>
      <c r="B82" s="54">
        <v>453000</v>
      </c>
    </row>
    <row r="83" spans="1:2" ht="23.25">
      <c r="A83" s="53" t="s">
        <v>247</v>
      </c>
      <c r="B83" s="54">
        <v>252000</v>
      </c>
    </row>
    <row r="84" spans="1:2" ht="23.25">
      <c r="A84" s="33" t="s">
        <v>248</v>
      </c>
      <c r="B84" s="55">
        <v>123000</v>
      </c>
    </row>
    <row r="85" spans="1:2" ht="23.25">
      <c r="A85" s="52"/>
      <c r="B85" s="56"/>
    </row>
    <row r="86" spans="1:2" ht="23.25">
      <c r="A86" s="52"/>
      <c r="B86" s="51"/>
    </row>
    <row r="87" spans="1:2" ht="23.25">
      <c r="A87" s="60" t="s">
        <v>140</v>
      </c>
      <c r="B87" s="60"/>
    </row>
    <row r="88" ht="23.25">
      <c r="A88" s="5" t="s">
        <v>141</v>
      </c>
    </row>
    <row r="89" ht="23.25">
      <c r="A89" s="1"/>
    </row>
    <row r="90" ht="23.25">
      <c r="A90" s="16" t="s">
        <v>37</v>
      </c>
    </row>
    <row r="91" ht="23.25">
      <c r="A91" s="5" t="s">
        <v>36</v>
      </c>
    </row>
    <row r="92" ht="23.25">
      <c r="A92" s="5"/>
    </row>
    <row r="93" ht="23.25">
      <c r="A93" s="14" t="s">
        <v>38</v>
      </c>
    </row>
    <row r="94" spans="1:2" ht="23.25">
      <c r="A94" s="60" t="s">
        <v>142</v>
      </c>
      <c r="B94" s="60"/>
    </row>
    <row r="95" ht="23.25">
      <c r="A95" s="10" t="s">
        <v>250</v>
      </c>
    </row>
    <row r="96" ht="23.25">
      <c r="A96" s="10" t="s">
        <v>227</v>
      </c>
    </row>
    <row r="97" ht="23.25">
      <c r="A97" s="10" t="s">
        <v>251</v>
      </c>
    </row>
    <row r="98" ht="23.25">
      <c r="A98" s="10" t="s">
        <v>254</v>
      </c>
    </row>
    <row r="99" ht="23.25">
      <c r="A99" s="10" t="s">
        <v>252</v>
      </c>
    </row>
    <row r="100" ht="23.25">
      <c r="A100" s="10" t="s">
        <v>257</v>
      </c>
    </row>
    <row r="101" ht="23.25">
      <c r="A101" s="9" t="s">
        <v>253</v>
      </c>
    </row>
    <row r="102" ht="23.25">
      <c r="A102" s="14" t="s">
        <v>39</v>
      </c>
    </row>
    <row r="103" spans="1:2" ht="23.25">
      <c r="A103" s="60" t="s">
        <v>143</v>
      </c>
      <c r="B103" s="60"/>
    </row>
    <row r="104" spans="1:2" ht="23.25">
      <c r="A104" s="60" t="s">
        <v>255</v>
      </c>
      <c r="B104" s="60"/>
    </row>
    <row r="105" spans="1:2" ht="23.25">
      <c r="A105" s="60" t="s">
        <v>144</v>
      </c>
      <c r="B105" s="60"/>
    </row>
    <row r="106" ht="23.25">
      <c r="A106" s="5"/>
    </row>
  </sheetData>
  <mergeCells count="17">
    <mergeCell ref="A105:B105"/>
    <mergeCell ref="A104:B104"/>
    <mergeCell ref="A1:B1"/>
    <mergeCell ref="A2:B2"/>
    <mergeCell ref="A3:B3"/>
    <mergeCell ref="A4:B4"/>
    <mergeCell ref="A5:B5"/>
    <mergeCell ref="A6:B6"/>
    <mergeCell ref="A12:B12"/>
    <mergeCell ref="A13:B13"/>
    <mergeCell ref="A14:B14"/>
    <mergeCell ref="A87:B87"/>
    <mergeCell ref="A94:B94"/>
    <mergeCell ref="A103:B103"/>
    <mergeCell ref="A15:B15"/>
    <mergeCell ref="A16:B16"/>
    <mergeCell ref="A17:B17"/>
  </mergeCells>
  <printOptions/>
  <pageMargins left="0.52" right="0.23" top="1" bottom="1" header="0.5" footer="0.5"/>
  <pageSetup horizontalDpi="600" verticalDpi="600" orientation="portrait" paperSize="9" r:id="rId1"/>
  <headerFooter alignWithMargins="0">
    <oddHeader>&amp;C&amp;"Angsana New,ธรรมดา"&amp;16&amp;P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34">
      <selection activeCell="A24" sqref="A24"/>
    </sheetView>
  </sheetViews>
  <sheetFormatPr defaultColWidth="9.140625" defaultRowHeight="12.75"/>
  <cols>
    <col min="1" max="1" width="82.140625" style="5" customWidth="1"/>
    <col min="2" max="2" width="12.7109375" style="8" bestFit="1" customWidth="1"/>
    <col min="3" max="3" width="0" style="5" hidden="1" customWidth="1"/>
    <col min="4" max="4" width="12.7109375" style="5" hidden="1" customWidth="1"/>
    <col min="5" max="16384" width="9.140625" style="5" customWidth="1"/>
  </cols>
  <sheetData>
    <row r="1" spans="1:2" ht="25.5">
      <c r="A1" s="63" t="s">
        <v>256</v>
      </c>
      <c r="B1" s="63"/>
    </row>
    <row r="2" spans="1:2" ht="23.25">
      <c r="A2" s="59" t="s">
        <v>40</v>
      </c>
      <c r="B2" s="59"/>
    </row>
    <row r="3" ht="23.25">
      <c r="A3" s="5" t="s">
        <v>47</v>
      </c>
    </row>
    <row r="4" ht="24" thickBot="1">
      <c r="A4" s="5" t="s">
        <v>48</v>
      </c>
    </row>
    <row r="5" spans="1:2" ht="24.75" thickBot="1" thickTop="1">
      <c r="A5" s="19" t="s">
        <v>4</v>
      </c>
      <c r="B5" s="20" t="s">
        <v>5</v>
      </c>
    </row>
    <row r="6" spans="1:2" ht="24" thickTop="1">
      <c r="A6" s="29" t="s">
        <v>41</v>
      </c>
      <c r="B6" s="32">
        <v>74000</v>
      </c>
    </row>
    <row r="7" spans="1:2" ht="23.25">
      <c r="A7" s="30" t="s">
        <v>49</v>
      </c>
      <c r="B7" s="27">
        <v>138000</v>
      </c>
    </row>
    <row r="8" spans="1:2" ht="23.25">
      <c r="A8" s="30" t="s">
        <v>50</v>
      </c>
      <c r="B8" s="27">
        <v>164000</v>
      </c>
    </row>
    <row r="9" spans="1:2" ht="23.25">
      <c r="A9" s="30" t="s">
        <v>51</v>
      </c>
      <c r="B9" s="27">
        <v>392000</v>
      </c>
    </row>
    <row r="10" spans="1:2" ht="23.25">
      <c r="A10" s="30" t="s">
        <v>52</v>
      </c>
      <c r="B10" s="27">
        <v>243000</v>
      </c>
    </row>
    <row r="11" spans="1:2" ht="23.25">
      <c r="A11" s="30" t="s">
        <v>53</v>
      </c>
      <c r="B11" s="27">
        <v>422000</v>
      </c>
    </row>
    <row r="12" spans="1:2" ht="23.25">
      <c r="A12" s="30" t="s">
        <v>54</v>
      </c>
      <c r="B12" s="27">
        <v>240800</v>
      </c>
    </row>
    <row r="13" spans="1:2" ht="23.25">
      <c r="A13" s="30" t="s">
        <v>55</v>
      </c>
      <c r="B13" s="27">
        <v>245200</v>
      </c>
    </row>
    <row r="14" spans="1:2" ht="23.25">
      <c r="A14" s="30" t="s">
        <v>56</v>
      </c>
      <c r="B14" s="27">
        <v>1576000</v>
      </c>
    </row>
    <row r="15" spans="1:2" ht="23.25">
      <c r="A15" s="30" t="s">
        <v>216</v>
      </c>
      <c r="B15" s="27">
        <v>413000</v>
      </c>
    </row>
    <row r="16" spans="1:2" ht="23.25">
      <c r="A16" s="30" t="s">
        <v>57</v>
      </c>
      <c r="B16" s="27">
        <v>300000</v>
      </c>
    </row>
    <row r="17" spans="1:2" ht="23.25">
      <c r="A17" s="30" t="s">
        <v>58</v>
      </c>
      <c r="B17" s="27">
        <v>413794</v>
      </c>
    </row>
    <row r="18" spans="1:2" ht="23.25">
      <c r="A18" s="30" t="s">
        <v>59</v>
      </c>
      <c r="B18" s="27">
        <v>663500</v>
      </c>
    </row>
    <row r="19" spans="1:2" ht="24" thickBot="1">
      <c r="A19" s="21" t="s">
        <v>18</v>
      </c>
      <c r="B19" s="35">
        <f>SUM(B6:B18)</f>
        <v>5285294</v>
      </c>
    </row>
    <row r="20" ht="24" thickTop="1">
      <c r="A20" s="10" t="s">
        <v>42</v>
      </c>
    </row>
    <row r="21" spans="1:2" ht="23.25">
      <c r="A21" s="42" t="s">
        <v>197</v>
      </c>
      <c r="B21" s="43">
        <v>74700</v>
      </c>
    </row>
    <row r="22" spans="1:2" ht="23.25">
      <c r="A22" s="30" t="s">
        <v>45</v>
      </c>
      <c r="B22" s="27">
        <v>100000</v>
      </c>
    </row>
    <row r="23" spans="1:2" ht="24" thickBot="1">
      <c r="A23" s="21" t="s">
        <v>18</v>
      </c>
      <c r="B23" s="35">
        <f>SUM(B21:B22)</f>
        <v>174700</v>
      </c>
    </row>
    <row r="24" ht="24.75" thickBot="1" thickTop="1">
      <c r="A24" s="5" t="s">
        <v>43</v>
      </c>
    </row>
    <row r="25" spans="1:2" ht="24.75" thickBot="1" thickTop="1">
      <c r="A25" s="19" t="s">
        <v>4</v>
      </c>
      <c r="B25" s="20" t="s">
        <v>5</v>
      </c>
    </row>
    <row r="26" spans="1:4" ht="24" thickTop="1">
      <c r="A26" s="31" t="s">
        <v>61</v>
      </c>
      <c r="B26" s="32">
        <v>18321.61</v>
      </c>
      <c r="C26" s="5">
        <v>1</v>
      </c>
      <c r="D26" s="44">
        <f>+B17+B37+B50+B58+B62+B60</f>
        <v>1101222.69</v>
      </c>
    </row>
    <row r="27" spans="1:4" ht="23.25">
      <c r="A27" s="33" t="s">
        <v>62</v>
      </c>
      <c r="B27" s="27">
        <v>29910.78</v>
      </c>
      <c r="C27" s="5">
        <v>2</v>
      </c>
      <c r="D27" s="44">
        <f>+B32+B35+B38+B49+B59+B12</f>
        <v>672592.78</v>
      </c>
    </row>
    <row r="28" spans="1:4" ht="23.25">
      <c r="A28" s="33" t="s">
        <v>63</v>
      </c>
      <c r="B28" s="27">
        <v>53416.54</v>
      </c>
      <c r="C28" s="5">
        <v>3</v>
      </c>
      <c r="D28" s="44">
        <f>+B15+B22+B52+B14+B57</f>
        <v>2362200</v>
      </c>
    </row>
    <row r="29" spans="1:4" ht="23.25">
      <c r="A29" s="33" t="s">
        <v>64</v>
      </c>
      <c r="B29" s="27">
        <v>40291.92</v>
      </c>
      <c r="C29" s="5">
        <v>4</v>
      </c>
      <c r="D29" s="44">
        <f>+B6+B9+B10+B26+B27+B28+B29+B30+B47+B63</f>
        <v>1414289.59</v>
      </c>
    </row>
    <row r="30" spans="1:4" ht="23.25">
      <c r="A30" s="33" t="s">
        <v>65</v>
      </c>
      <c r="B30" s="27">
        <v>45348.74</v>
      </c>
      <c r="C30" s="5">
        <v>5</v>
      </c>
      <c r="D30" s="44">
        <f>+B11+B31+B34+B36</f>
        <v>599709.88</v>
      </c>
    </row>
    <row r="31" spans="1:4" ht="23.25">
      <c r="A31" s="33" t="s">
        <v>258</v>
      </c>
      <c r="B31" s="27">
        <v>82179.21</v>
      </c>
      <c r="C31" s="5">
        <v>6</v>
      </c>
      <c r="D31" s="44">
        <f>+B54</f>
        <v>385000</v>
      </c>
    </row>
    <row r="32" spans="1:4" ht="23.25">
      <c r="A32" s="33" t="s">
        <v>79</v>
      </c>
      <c r="B32" s="27">
        <v>50923.44</v>
      </c>
      <c r="C32" s="5">
        <v>7</v>
      </c>
      <c r="D32" s="44">
        <f>+B7+B8+B13+B18+B21+B33+B41+B53+B55+B61+B51</f>
        <v>1900147.18</v>
      </c>
    </row>
    <row r="33" spans="1:4" ht="23.25">
      <c r="A33" s="33" t="s">
        <v>80</v>
      </c>
      <c r="B33" s="27">
        <v>35924.18</v>
      </c>
      <c r="C33" s="5">
        <v>8</v>
      </c>
      <c r="D33" s="44">
        <f>+B16+B44+B48+B56</f>
        <v>879900</v>
      </c>
    </row>
    <row r="34" spans="1:4" ht="23.25">
      <c r="A34" s="33" t="s">
        <v>81</v>
      </c>
      <c r="B34" s="27">
        <v>40753.09</v>
      </c>
      <c r="D34" s="44">
        <f>SUM(D26:D33)</f>
        <v>9315062.12</v>
      </c>
    </row>
    <row r="35" spans="1:2" ht="23.25">
      <c r="A35" s="33" t="s">
        <v>193</v>
      </c>
      <c r="B35" s="27">
        <v>38364.85</v>
      </c>
    </row>
    <row r="36" spans="1:2" ht="23.25">
      <c r="A36" s="33" t="s">
        <v>194</v>
      </c>
      <c r="B36" s="27">
        <v>54777.58</v>
      </c>
    </row>
    <row r="37" spans="1:2" ht="23.25">
      <c r="A37" s="33" t="s">
        <v>195</v>
      </c>
      <c r="B37" s="27">
        <v>5542.6</v>
      </c>
    </row>
    <row r="38" spans="1:4" ht="23.25">
      <c r="A38" s="33" t="s">
        <v>196</v>
      </c>
      <c r="B38" s="27">
        <v>7604.49</v>
      </c>
      <c r="D38" s="44">
        <f>+B19+B23+B39+B41+B44+B64</f>
        <v>9315062.120000001</v>
      </c>
    </row>
    <row r="39" spans="1:2" ht="23.25">
      <c r="A39" s="26" t="s">
        <v>18</v>
      </c>
      <c r="B39" s="27">
        <f>SUM(B26:B38)</f>
        <v>503359.02999999997</v>
      </c>
    </row>
    <row r="40" ht="23.25">
      <c r="A40" s="10" t="s">
        <v>44</v>
      </c>
    </row>
    <row r="41" spans="1:2" ht="23.25">
      <c r="A41" s="28" t="s">
        <v>46</v>
      </c>
      <c r="B41" s="27">
        <v>103423</v>
      </c>
    </row>
    <row r="42" spans="1:4" ht="23.25">
      <c r="A42" s="60" t="s">
        <v>239</v>
      </c>
      <c r="B42" s="60"/>
      <c r="D42" s="44">
        <f>+D34-D38</f>
        <v>0</v>
      </c>
    </row>
    <row r="43" spans="1:4" ht="23.25">
      <c r="A43" s="11" t="s">
        <v>240</v>
      </c>
      <c r="B43" s="11"/>
      <c r="D43" s="44"/>
    </row>
    <row r="44" spans="1:2" ht="24" thickBot="1">
      <c r="A44" s="18" t="s">
        <v>237</v>
      </c>
      <c r="B44" s="41">
        <v>408000</v>
      </c>
    </row>
    <row r="45" spans="1:2" ht="24.75" thickBot="1" thickTop="1">
      <c r="A45" s="61" t="s">
        <v>149</v>
      </c>
      <c r="B45" s="61"/>
    </row>
    <row r="46" spans="1:2" ht="24.75" thickBot="1" thickTop="1">
      <c r="A46" s="19" t="s">
        <v>4</v>
      </c>
      <c r="B46" s="20" t="s">
        <v>5</v>
      </c>
    </row>
    <row r="47" spans="1:2" ht="24" thickTop="1">
      <c r="A47" s="30" t="s">
        <v>228</v>
      </c>
      <c r="B47" s="27">
        <v>61000</v>
      </c>
    </row>
    <row r="48" spans="1:2" ht="23.25">
      <c r="A48" s="30" t="s">
        <v>182</v>
      </c>
      <c r="B48" s="27">
        <v>169000</v>
      </c>
    </row>
    <row r="49" spans="1:2" ht="23.25">
      <c r="A49" s="30" t="s">
        <v>183</v>
      </c>
      <c r="B49" s="27">
        <v>317000</v>
      </c>
    </row>
    <row r="50" spans="1:2" ht="23.25">
      <c r="A50" s="30" t="s">
        <v>184</v>
      </c>
      <c r="B50" s="27">
        <v>661246.09</v>
      </c>
    </row>
    <row r="51" spans="1:2" ht="23.25">
      <c r="A51" s="30" t="s">
        <v>221</v>
      </c>
      <c r="B51" s="27">
        <v>332000</v>
      </c>
    </row>
    <row r="52" spans="1:2" ht="23.25">
      <c r="A52" s="30" t="s">
        <v>222</v>
      </c>
      <c r="B52" s="27">
        <v>258000</v>
      </c>
    </row>
    <row r="53" spans="1:2" ht="23.25">
      <c r="A53" s="30" t="s">
        <v>185</v>
      </c>
      <c r="B53" s="27">
        <v>102500</v>
      </c>
    </row>
    <row r="54" spans="1:2" ht="23.25">
      <c r="A54" s="30" t="s">
        <v>186</v>
      </c>
      <c r="B54" s="27">
        <v>385000</v>
      </c>
    </row>
    <row r="55" spans="1:2" ht="23.25">
      <c r="A55" s="30" t="s">
        <v>217</v>
      </c>
      <c r="B55" s="27">
        <v>25000</v>
      </c>
    </row>
    <row r="56" spans="1:2" ht="23.25">
      <c r="A56" s="30" t="s">
        <v>238</v>
      </c>
      <c r="B56" s="27">
        <v>2900</v>
      </c>
    </row>
    <row r="57" spans="1:2" ht="23.25">
      <c r="A57" s="30" t="s">
        <v>218</v>
      </c>
      <c r="B57" s="27">
        <v>15200</v>
      </c>
    </row>
    <row r="58" spans="1:2" ht="23.25">
      <c r="A58" s="30" t="s">
        <v>219</v>
      </c>
      <c r="B58" s="27">
        <v>3900</v>
      </c>
    </row>
    <row r="59" spans="1:2" ht="23.25">
      <c r="A59" s="30" t="s">
        <v>220</v>
      </c>
      <c r="B59" s="27">
        <v>17900</v>
      </c>
    </row>
    <row r="60" spans="1:2" ht="23.25">
      <c r="A60" s="30" t="s">
        <v>223</v>
      </c>
      <c r="B60" s="27">
        <v>13040</v>
      </c>
    </row>
    <row r="61" spans="1:2" ht="23.25">
      <c r="A61" s="30" t="s">
        <v>224</v>
      </c>
      <c r="B61" s="27">
        <f>14060+1840</f>
        <v>15900</v>
      </c>
    </row>
    <row r="62" spans="1:2" ht="23.25">
      <c r="A62" s="30" t="s">
        <v>225</v>
      </c>
      <c r="B62" s="27">
        <v>3700</v>
      </c>
    </row>
    <row r="63" spans="1:2" ht="23.25">
      <c r="A63" s="30" t="s">
        <v>226</v>
      </c>
      <c r="B63" s="27">
        <v>457000</v>
      </c>
    </row>
    <row r="64" spans="1:2" ht="24" thickBot="1">
      <c r="A64" s="21" t="s">
        <v>18</v>
      </c>
      <c r="B64" s="35">
        <f>SUM(B47:B63)</f>
        <v>2840286.09</v>
      </c>
    </row>
    <row r="65" ht="24" thickTop="1"/>
  </sheetData>
  <mergeCells count="4">
    <mergeCell ref="A2:B2"/>
    <mergeCell ref="A42:B42"/>
    <mergeCell ref="A45:B45"/>
    <mergeCell ref="A1:B1"/>
  </mergeCells>
  <printOptions/>
  <pageMargins left="0.62" right="0.34" top="1" bottom="1" header="0.5" footer="0.5"/>
  <pageSetup firstPageNumber="5" useFirstPageNumber="1" horizontalDpi="300" verticalDpi="300" orientation="portrait" paperSize="9" r:id="rId1"/>
  <headerFooter alignWithMargins="0">
    <oddHeader>&amp;C&amp;"Angsana New,ธรรมดา"&amp;16&amp;P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35">
      <selection activeCell="A1" sqref="A1:B1"/>
    </sheetView>
  </sheetViews>
  <sheetFormatPr defaultColWidth="9.140625" defaultRowHeight="12.75"/>
  <cols>
    <col min="1" max="1" width="80.57421875" style="5" customWidth="1"/>
    <col min="2" max="2" width="11.00390625" style="5" customWidth="1"/>
    <col min="3" max="16384" width="9.140625" style="5" customWidth="1"/>
  </cols>
  <sheetData>
    <row r="1" spans="1:2" ht="25.5">
      <c r="A1" s="63" t="s">
        <v>256</v>
      </c>
      <c r="B1" s="63"/>
    </row>
    <row r="2" spans="1:2" ht="23.25">
      <c r="A2" s="64" t="s">
        <v>60</v>
      </c>
      <c r="B2" s="64"/>
    </row>
    <row r="3" spans="1:2" ht="23.25">
      <c r="A3" s="62" t="s">
        <v>66</v>
      </c>
      <c r="B3" s="62"/>
    </row>
    <row r="4" spans="1:2" ht="23.25" hidden="1">
      <c r="A4" s="7" t="s">
        <v>4</v>
      </c>
      <c r="B4" s="9" t="s">
        <v>5</v>
      </c>
    </row>
    <row r="5" spans="1:3" ht="23.25" hidden="1">
      <c r="A5" s="1" t="s">
        <v>67</v>
      </c>
      <c r="C5" s="5">
        <f>2400+3800+6000+6000+7000+15000+7300+1500</f>
        <v>49000</v>
      </c>
    </row>
    <row r="6" ht="23.25" hidden="1">
      <c r="A6" s="1" t="s">
        <v>68</v>
      </c>
    </row>
    <row r="7" spans="1:2" ht="23.25" hidden="1">
      <c r="A7" s="1" t="s">
        <v>69</v>
      </c>
      <c r="B7" s="6">
        <f>45000+15000+15000+15000+15000+15000</f>
        <v>120000</v>
      </c>
    </row>
    <row r="8" spans="1:2" ht="23.25" hidden="1">
      <c r="A8" s="1" t="s">
        <v>70</v>
      </c>
      <c r="B8" s="6"/>
    </row>
    <row r="9" spans="1:2" ht="23.25" hidden="1">
      <c r="A9" s="1" t="s">
        <v>71</v>
      </c>
      <c r="B9" s="6">
        <f>5150+4190+15000+3400</f>
        <v>27740</v>
      </c>
    </row>
    <row r="10" spans="1:2" ht="23.25" hidden="1">
      <c r="A10" s="1" t="s">
        <v>72</v>
      </c>
      <c r="B10" s="6">
        <v>6800</v>
      </c>
    </row>
    <row r="11" spans="1:2" ht="23.25" hidden="1">
      <c r="A11" s="1" t="s">
        <v>73</v>
      </c>
      <c r="B11" s="6">
        <v>3210</v>
      </c>
    </row>
    <row r="12" spans="1:2" ht="23.25" hidden="1">
      <c r="A12" s="1" t="s">
        <v>74</v>
      </c>
      <c r="B12" s="6">
        <f>10000+10000+10000+10000+10000+10000+10000+20000+20000+10000</f>
        <v>120000</v>
      </c>
    </row>
    <row r="13" spans="1:2" ht="23.25" hidden="1">
      <c r="A13" s="1" t="s">
        <v>75</v>
      </c>
      <c r="B13" s="6"/>
    </row>
    <row r="14" spans="1:2" ht="23.25" hidden="1">
      <c r="A14" s="1" t="s">
        <v>76</v>
      </c>
      <c r="B14" s="6">
        <v>98000</v>
      </c>
    </row>
    <row r="15" spans="1:2" ht="23.25" hidden="1">
      <c r="A15" s="1" t="s">
        <v>77</v>
      </c>
      <c r="B15" s="6">
        <v>10000</v>
      </c>
    </row>
    <row r="16" spans="1:2" ht="23.25" hidden="1">
      <c r="A16" s="1" t="s">
        <v>78</v>
      </c>
      <c r="B16" s="6">
        <f>27600-7000</f>
        <v>20600</v>
      </c>
    </row>
    <row r="17" spans="1:2" ht="23.25">
      <c r="A17" s="45" t="s">
        <v>204</v>
      </c>
      <c r="B17" s="46">
        <v>5000</v>
      </c>
    </row>
    <row r="18" spans="1:2" ht="23.25">
      <c r="A18" s="47" t="s">
        <v>205</v>
      </c>
      <c r="B18" s="46">
        <v>15000</v>
      </c>
    </row>
    <row r="19" spans="1:2" ht="23.25">
      <c r="A19" s="47" t="s">
        <v>206</v>
      </c>
      <c r="B19" s="46">
        <f>47000+56960+5000+8000+8000+5000+5000+10000</f>
        <v>144960</v>
      </c>
    </row>
    <row r="20" spans="1:2" ht="23.25">
      <c r="A20" s="47" t="s">
        <v>207</v>
      </c>
      <c r="B20" s="47"/>
    </row>
    <row r="21" spans="1:2" ht="23.25">
      <c r="A21" s="47" t="s">
        <v>202</v>
      </c>
      <c r="B21" s="46">
        <f>27600+3000+2400+3800+7000+6000+1500+30000+30000</f>
        <v>111300</v>
      </c>
    </row>
    <row r="22" spans="1:2" ht="23.25">
      <c r="A22" s="47" t="s">
        <v>203</v>
      </c>
      <c r="B22" s="46">
        <v>25000</v>
      </c>
    </row>
    <row r="23" spans="1:2" ht="23.25">
      <c r="A23" s="47" t="s">
        <v>208</v>
      </c>
      <c r="B23" s="46">
        <f>4600+2000+200+19885</f>
        <v>26685</v>
      </c>
    </row>
    <row r="24" spans="1:2" ht="23.25">
      <c r="A24" s="47" t="s">
        <v>213</v>
      </c>
      <c r="B24" s="46">
        <f>15000+7300+5150+4190+15000+3400</f>
        <v>50040</v>
      </c>
    </row>
    <row r="25" spans="1:2" ht="23.25">
      <c r="A25" s="47" t="s">
        <v>209</v>
      </c>
      <c r="B25" s="46">
        <v>6000</v>
      </c>
    </row>
    <row r="26" spans="1:2" ht="23.25">
      <c r="A26" s="47" t="s">
        <v>210</v>
      </c>
      <c r="B26" s="46">
        <f>13700+4000+78760+1000+29000+9200+13340+3210</f>
        <v>152210</v>
      </c>
    </row>
    <row r="27" spans="1:2" ht="23.25">
      <c r="A27" s="47" t="s">
        <v>211</v>
      </c>
      <c r="B27" s="46">
        <v>20000</v>
      </c>
    </row>
    <row r="28" spans="1:2" ht="23.25">
      <c r="A28" s="47" t="s">
        <v>212</v>
      </c>
      <c r="B28" s="46">
        <f>46480+80000</f>
        <v>126480</v>
      </c>
    </row>
    <row r="29" spans="1:2" ht="23.25">
      <c r="A29" s="49" t="s">
        <v>214</v>
      </c>
      <c r="B29" s="48">
        <f>4800+5000+20150+400+515+100000</f>
        <v>130865</v>
      </c>
    </row>
    <row r="30" spans="1:2" ht="23.25">
      <c r="A30" s="49" t="s">
        <v>215</v>
      </c>
      <c r="B30" s="46">
        <v>10000</v>
      </c>
    </row>
    <row r="31" spans="1:2" ht="23.25">
      <c r="A31" s="11"/>
      <c r="B31" s="6"/>
    </row>
    <row r="32" ht="23.25">
      <c r="A32" s="16" t="s">
        <v>82</v>
      </c>
    </row>
    <row r="33" ht="23.25">
      <c r="A33" s="16" t="s">
        <v>83</v>
      </c>
    </row>
    <row r="34" ht="23.25">
      <c r="A34" s="5" t="s">
        <v>150</v>
      </c>
    </row>
    <row r="35" ht="23.25">
      <c r="A35" s="5" t="s">
        <v>151</v>
      </c>
    </row>
    <row r="38" ht="23.25">
      <c r="A38" s="16" t="s">
        <v>152</v>
      </c>
    </row>
    <row r="39" ht="23.25">
      <c r="A39" s="16" t="s">
        <v>153</v>
      </c>
    </row>
    <row r="40" ht="23.25">
      <c r="A40" s="5" t="s">
        <v>96</v>
      </c>
    </row>
    <row r="42" ht="23.25">
      <c r="A42" s="16" t="s">
        <v>97</v>
      </c>
    </row>
    <row r="43" ht="23.25">
      <c r="A43" s="5" t="s">
        <v>154</v>
      </c>
    </row>
    <row r="44" ht="23.25">
      <c r="A44" s="5" t="s">
        <v>155</v>
      </c>
    </row>
    <row r="45" ht="23.25">
      <c r="A45" s="5" t="s">
        <v>156</v>
      </c>
    </row>
  </sheetData>
  <mergeCells count="3">
    <mergeCell ref="A2:B2"/>
    <mergeCell ref="A3:B3"/>
    <mergeCell ref="A1:B1"/>
  </mergeCells>
  <printOptions/>
  <pageMargins left="0.75" right="0.34" top="1" bottom="0.53" header="0.5" footer="0.41"/>
  <pageSetup firstPageNumber="8" useFirstPageNumber="1" horizontalDpi="300" verticalDpi="300" orientation="portrait" paperSize="9" r:id="rId1"/>
  <headerFooter alignWithMargins="0">
    <oddHeader>&amp;C&amp;"Angsana New,ธรรมดา"&amp;16&amp;P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0">
      <selection activeCell="A22" sqref="A22"/>
    </sheetView>
  </sheetViews>
  <sheetFormatPr defaultColWidth="9.140625" defaultRowHeight="12.75"/>
  <cols>
    <col min="1" max="1" width="75.28125" style="5" customWidth="1"/>
    <col min="2" max="2" width="14.7109375" style="5" customWidth="1"/>
    <col min="3" max="4" width="12.7109375" style="5" bestFit="1" customWidth="1"/>
    <col min="5" max="16384" width="9.140625" style="5" customWidth="1"/>
  </cols>
  <sheetData>
    <row r="1" spans="1:2" ht="25.5">
      <c r="A1" s="63" t="s">
        <v>256</v>
      </c>
      <c r="B1" s="63"/>
    </row>
    <row r="2" spans="1:2" ht="23.25">
      <c r="A2" s="64" t="s">
        <v>84</v>
      </c>
      <c r="B2" s="64"/>
    </row>
    <row r="3" ht="23.25">
      <c r="A3" s="5" t="s">
        <v>100</v>
      </c>
    </row>
    <row r="4" ht="23.25">
      <c r="A4" s="5" t="s">
        <v>85</v>
      </c>
    </row>
    <row r="5" ht="23.25">
      <c r="A5" s="5" t="s">
        <v>98</v>
      </c>
    </row>
    <row r="6" ht="23.25">
      <c r="A6" s="5" t="s">
        <v>101</v>
      </c>
    </row>
    <row r="7" ht="23.25">
      <c r="A7" s="5" t="s">
        <v>86</v>
      </c>
    </row>
    <row r="8" ht="23.25">
      <c r="A8" s="5" t="s">
        <v>99</v>
      </c>
    </row>
    <row r="9" ht="23.25">
      <c r="A9" s="12" t="s">
        <v>102</v>
      </c>
    </row>
    <row r="10" ht="46.5">
      <c r="A10" s="12" t="s">
        <v>87</v>
      </c>
    </row>
    <row r="11" ht="23.25">
      <c r="A11" s="12" t="s">
        <v>2</v>
      </c>
    </row>
    <row r="12" ht="23.25">
      <c r="A12" s="5" t="s">
        <v>103</v>
      </c>
    </row>
    <row r="13" ht="24" thickBot="1">
      <c r="A13" s="5" t="s">
        <v>88</v>
      </c>
    </row>
    <row r="14" spans="1:2" ht="24.75" thickBot="1" thickTop="1">
      <c r="A14" s="19" t="s">
        <v>4</v>
      </c>
      <c r="B14" s="19" t="s">
        <v>5</v>
      </c>
    </row>
    <row r="15" spans="1:2" ht="24" thickTop="1">
      <c r="A15" s="22" t="s">
        <v>6</v>
      </c>
      <c r="B15" s="23">
        <v>468000</v>
      </c>
    </row>
    <row r="16" spans="1:2" ht="23.25">
      <c r="A16" s="24" t="s">
        <v>7</v>
      </c>
      <c r="B16" s="25">
        <v>123000</v>
      </c>
    </row>
    <row r="17" spans="1:2" ht="23.25">
      <c r="A17" s="24" t="s">
        <v>8</v>
      </c>
      <c r="B17" s="25">
        <v>117000</v>
      </c>
    </row>
    <row r="18" spans="1:2" ht="23.25">
      <c r="A18" s="24" t="s">
        <v>187</v>
      </c>
      <c r="B18" s="25">
        <v>482000</v>
      </c>
    </row>
    <row r="19" spans="1:2" ht="23.25">
      <c r="A19" s="24" t="s">
        <v>188</v>
      </c>
      <c r="B19" s="25">
        <v>123000</v>
      </c>
    </row>
    <row r="20" spans="1:2" ht="23.25">
      <c r="A20" s="24" t="s">
        <v>189</v>
      </c>
      <c r="B20" s="25">
        <v>91000</v>
      </c>
    </row>
    <row r="21" spans="1:4" ht="23.25">
      <c r="A21" s="24" t="s">
        <v>190</v>
      </c>
      <c r="B21" s="25">
        <v>217334</v>
      </c>
      <c r="D21" s="6">
        <f>1755+4225+1404+9360+1755+1755+9360+8424+5850+4810+12870+4810+12870+15444+5772+14040+4810+4810+14040+4810+14040+4810+14040+14040+4810+5772+16848</f>
        <v>217334</v>
      </c>
    </row>
    <row r="22" spans="1:4" ht="24" thickBot="1">
      <c r="A22" s="39" t="s">
        <v>191</v>
      </c>
      <c r="B22" s="40">
        <v>1144926.65</v>
      </c>
      <c r="D22" s="6">
        <f>91717.2+91438+91438+86866.1+233257.9+25590.15+99195.96+144192.84+25597.14+87389.6+17653.2+150590.56</f>
        <v>1144926.65</v>
      </c>
    </row>
    <row r="23" spans="1:4" ht="24" thickTop="1">
      <c r="A23" s="65" t="s">
        <v>158</v>
      </c>
      <c r="B23" s="65"/>
      <c r="D23" s="5" t="s">
        <v>200</v>
      </c>
    </row>
    <row r="24" spans="1:3" ht="23.25">
      <c r="A24" s="16" t="s">
        <v>157</v>
      </c>
      <c r="C24" s="44"/>
    </row>
    <row r="25" ht="23.25">
      <c r="A25" s="5" t="s">
        <v>2</v>
      </c>
    </row>
    <row r="26" ht="23.25">
      <c r="A26" s="14" t="s">
        <v>104</v>
      </c>
    </row>
    <row r="27" ht="23.25">
      <c r="A27" s="10" t="s">
        <v>2</v>
      </c>
    </row>
    <row r="28" spans="1:2" ht="23.25">
      <c r="A28" s="62" t="s">
        <v>160</v>
      </c>
      <c r="B28" s="62"/>
    </row>
    <row r="29" ht="23.25">
      <c r="A29" s="16" t="s">
        <v>159</v>
      </c>
    </row>
    <row r="30" ht="23.25">
      <c r="A30" s="5" t="s">
        <v>107</v>
      </c>
    </row>
    <row r="31" ht="23.25">
      <c r="A31" s="5" t="s">
        <v>108</v>
      </c>
    </row>
    <row r="32" spans="1:2" ht="23.25">
      <c r="A32" s="62" t="s">
        <v>105</v>
      </c>
      <c r="B32" s="62"/>
    </row>
    <row r="33" ht="23.25">
      <c r="A33" s="5" t="s">
        <v>109</v>
      </c>
    </row>
    <row r="34" spans="1:2" ht="23.25">
      <c r="A34" s="62" t="s">
        <v>162</v>
      </c>
      <c r="B34" s="62"/>
    </row>
    <row r="35" ht="23.25">
      <c r="A35" s="16" t="s">
        <v>161</v>
      </c>
    </row>
    <row r="36" ht="23.25">
      <c r="A36" s="5" t="s">
        <v>2</v>
      </c>
    </row>
    <row r="37" ht="23.25">
      <c r="A37" s="14" t="s">
        <v>106</v>
      </c>
    </row>
    <row r="38" ht="23.25">
      <c r="A38" s="10" t="s">
        <v>2</v>
      </c>
    </row>
    <row r="39" spans="1:2" s="10" customFormat="1" ht="23.25">
      <c r="A39" s="14" t="s">
        <v>164</v>
      </c>
      <c r="B39" s="5"/>
    </row>
    <row r="40" ht="23.25">
      <c r="A40" s="10" t="s">
        <v>2</v>
      </c>
    </row>
    <row r="41" spans="1:2" ht="23.25">
      <c r="A41" s="62" t="s">
        <v>163</v>
      </c>
      <c r="B41" s="62"/>
    </row>
    <row r="42" ht="23.25">
      <c r="A42" s="5" t="s">
        <v>2</v>
      </c>
    </row>
    <row r="43" spans="1:2" ht="23.25">
      <c r="A43" s="14" t="s">
        <v>165</v>
      </c>
      <c r="B43" s="10"/>
    </row>
    <row r="44" ht="23.25">
      <c r="A44" s="10" t="s">
        <v>198</v>
      </c>
    </row>
    <row r="71" ht="23.25">
      <c r="B71" s="5">
        <v>52</v>
      </c>
    </row>
  </sheetData>
  <mergeCells count="7">
    <mergeCell ref="A32:B32"/>
    <mergeCell ref="A34:B34"/>
    <mergeCell ref="A41:B41"/>
    <mergeCell ref="A1:B1"/>
    <mergeCell ref="A2:B2"/>
    <mergeCell ref="A23:B23"/>
    <mergeCell ref="A28:B28"/>
  </mergeCells>
  <printOptions/>
  <pageMargins left="0.75" right="0.43" top="1" bottom="0.44" header="0.5" footer="0.17"/>
  <pageSetup firstPageNumber="9" useFirstPageNumber="1" horizontalDpi="600" verticalDpi="600" orientation="portrait" paperSize="9" r:id="rId1"/>
  <headerFooter alignWithMargins="0">
    <oddHeader>&amp;C&amp;"Angsana New,ธรรมดา"&amp;16&amp;P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4">
      <selection activeCell="A12" sqref="A12"/>
    </sheetView>
  </sheetViews>
  <sheetFormatPr defaultColWidth="9.140625" defaultRowHeight="12.75"/>
  <cols>
    <col min="1" max="1" width="82.8515625" style="0" customWidth="1"/>
    <col min="2" max="2" width="12.57421875" style="0" customWidth="1"/>
  </cols>
  <sheetData>
    <row r="1" spans="1:2" ht="25.5">
      <c r="A1" s="63" t="s">
        <v>256</v>
      </c>
      <c r="B1" s="63"/>
    </row>
    <row r="2" spans="1:2" ht="23.25">
      <c r="A2" s="59" t="s">
        <v>89</v>
      </c>
      <c r="B2" s="59"/>
    </row>
    <row r="3" ht="23.25">
      <c r="A3" s="5" t="s">
        <v>174</v>
      </c>
    </row>
    <row r="4" ht="23.25">
      <c r="A4" s="5" t="s">
        <v>175</v>
      </c>
    </row>
    <row r="5" ht="23.25">
      <c r="A5" s="5" t="s">
        <v>2</v>
      </c>
    </row>
    <row r="6" ht="15.75" customHeight="1">
      <c r="A6" s="5"/>
    </row>
    <row r="7" ht="24" thickBot="1">
      <c r="A7" s="10" t="s">
        <v>173</v>
      </c>
    </row>
    <row r="8" spans="1:2" ht="24" thickTop="1">
      <c r="A8" s="57" t="s">
        <v>28</v>
      </c>
      <c r="B8" s="32">
        <v>43350</v>
      </c>
    </row>
    <row r="9" spans="1:2" ht="23.25">
      <c r="A9" s="30" t="s">
        <v>29</v>
      </c>
      <c r="B9" s="27">
        <v>50000</v>
      </c>
    </row>
    <row r="10" spans="1:2" ht="24" thickBot="1">
      <c r="A10" s="58" t="s">
        <v>30</v>
      </c>
      <c r="B10" s="35">
        <v>70000</v>
      </c>
    </row>
    <row r="11" ht="24" thickTop="1">
      <c r="A11" s="10"/>
    </row>
    <row r="12" ht="23.25">
      <c r="A12" s="10" t="s">
        <v>166</v>
      </c>
    </row>
    <row r="13" ht="23.25">
      <c r="A13" s="10" t="s">
        <v>2</v>
      </c>
    </row>
    <row r="14" ht="16.5" customHeight="1">
      <c r="A14" s="10"/>
    </row>
    <row r="15" ht="23.25">
      <c r="A15" s="10" t="s">
        <v>167</v>
      </c>
    </row>
    <row r="16" ht="23.25">
      <c r="A16" s="10" t="s">
        <v>2</v>
      </c>
    </row>
    <row r="17" ht="23.25">
      <c r="A17" s="10"/>
    </row>
    <row r="18" ht="23.25">
      <c r="A18" s="5" t="s">
        <v>168</v>
      </c>
    </row>
    <row r="19" ht="23.25">
      <c r="A19" s="5" t="s">
        <v>90</v>
      </c>
    </row>
    <row r="20" ht="23.25">
      <c r="A20" s="5" t="s">
        <v>92</v>
      </c>
    </row>
    <row r="21" ht="23.25">
      <c r="A21" s="5" t="s">
        <v>93</v>
      </c>
    </row>
    <row r="22" ht="15.75" customHeight="1">
      <c r="A22" s="5"/>
    </row>
    <row r="23" ht="23.25">
      <c r="A23" s="10" t="s">
        <v>169</v>
      </c>
    </row>
    <row r="24" ht="23.25">
      <c r="A24" s="10" t="s">
        <v>2</v>
      </c>
    </row>
    <row r="25" ht="11.25" customHeight="1">
      <c r="A25" s="10"/>
    </row>
    <row r="26" ht="23.25">
      <c r="A26" s="5" t="s">
        <v>170</v>
      </c>
    </row>
    <row r="27" ht="23.25">
      <c r="A27" s="5" t="s">
        <v>91</v>
      </c>
    </row>
    <row r="28" ht="23.25">
      <c r="A28" s="10" t="s">
        <v>2</v>
      </c>
    </row>
    <row r="29" ht="23.25">
      <c r="A29" s="5" t="s">
        <v>171</v>
      </c>
    </row>
    <row r="30" ht="24" thickBot="1">
      <c r="A30" s="5" t="s">
        <v>172</v>
      </c>
    </row>
    <row r="31" spans="1:2" ht="24" thickTop="1">
      <c r="A31" s="22" t="s">
        <v>23</v>
      </c>
      <c r="B31" s="23">
        <v>1352000</v>
      </c>
    </row>
    <row r="32" spans="1:2" ht="23.25">
      <c r="A32" s="24" t="s">
        <v>24</v>
      </c>
      <c r="B32" s="25">
        <v>236000</v>
      </c>
    </row>
    <row r="33" spans="1:2" ht="24" thickBot="1">
      <c r="A33" s="39" t="s">
        <v>25</v>
      </c>
      <c r="B33" s="40">
        <v>28000</v>
      </c>
    </row>
    <row r="34" spans="1:2" ht="24" thickTop="1">
      <c r="A34" s="1"/>
      <c r="B34" s="6"/>
    </row>
  </sheetData>
  <mergeCells count="2">
    <mergeCell ref="A1:B1"/>
    <mergeCell ref="A2:B2"/>
  </mergeCells>
  <printOptions/>
  <pageMargins left="0.61" right="0.31" top="0.87" bottom="0.8" header="0.37" footer="0.3"/>
  <pageSetup firstPageNumber="11" useFirstPageNumber="1" horizontalDpi="600" verticalDpi="600" orientation="portrait" paperSize="9" r:id="rId1"/>
  <headerFooter alignWithMargins="0">
    <oddHeader>&amp;C&amp;"Angsana New,ธรรมดา"&amp;16&amp;P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7">
      <selection activeCell="A16" sqref="A16"/>
    </sheetView>
  </sheetViews>
  <sheetFormatPr defaultColWidth="9.140625" defaultRowHeight="12.75"/>
  <cols>
    <col min="1" max="1" width="93.140625" style="0" customWidth="1"/>
  </cols>
  <sheetData>
    <row r="1" spans="1:2" ht="25.5">
      <c r="A1" s="66" t="s">
        <v>256</v>
      </c>
      <c r="B1" s="66"/>
    </row>
    <row r="2" spans="1:2" ht="23.25">
      <c r="A2" s="64" t="s">
        <v>94</v>
      </c>
      <c r="B2" s="64"/>
    </row>
    <row r="3" ht="23.25">
      <c r="A3" s="13" t="s">
        <v>176</v>
      </c>
    </row>
    <row r="4" ht="24" customHeight="1">
      <c r="A4" s="13" t="s">
        <v>110</v>
      </c>
    </row>
    <row r="5" ht="23.25">
      <c r="A5" s="12" t="s">
        <v>111</v>
      </c>
    </row>
    <row r="6" ht="23.25">
      <c r="A6" s="12" t="s">
        <v>112</v>
      </c>
    </row>
    <row r="7" ht="23.25">
      <c r="A7" s="12"/>
    </row>
    <row r="8" ht="23.25">
      <c r="A8" s="13" t="s">
        <v>177</v>
      </c>
    </row>
    <row r="9" ht="23.25">
      <c r="A9" s="13" t="s">
        <v>113</v>
      </c>
    </row>
    <row r="10" ht="23.25">
      <c r="A10" s="12" t="s">
        <v>114</v>
      </c>
    </row>
    <row r="11" ht="23.25">
      <c r="A11" s="12" t="s">
        <v>115</v>
      </c>
    </row>
    <row r="12" ht="23.25">
      <c r="A12" s="12"/>
    </row>
    <row r="13" ht="23.25">
      <c r="A13" s="13" t="s">
        <v>178</v>
      </c>
    </row>
    <row r="14" ht="23.25">
      <c r="A14" s="13" t="s">
        <v>116</v>
      </c>
    </row>
    <row r="15" ht="23.25">
      <c r="A15" s="13" t="s">
        <v>117</v>
      </c>
    </row>
    <row r="16" ht="23.25">
      <c r="A16" s="12" t="s">
        <v>179</v>
      </c>
    </row>
    <row r="17" ht="23.25">
      <c r="A17" s="12" t="s">
        <v>180</v>
      </c>
    </row>
    <row r="18" ht="23.25">
      <c r="A18" s="13" t="s">
        <v>181</v>
      </c>
    </row>
    <row r="19" ht="23.25">
      <c r="A19" s="13" t="s">
        <v>118</v>
      </c>
    </row>
    <row r="20" ht="23.25">
      <c r="A20" s="13" t="s">
        <v>119</v>
      </c>
    </row>
    <row r="21" ht="23.25">
      <c r="A21" s="12" t="s">
        <v>120</v>
      </c>
    </row>
    <row r="22" spans="1:2" s="5" customFormat="1" ht="23.25">
      <c r="A22" s="12" t="s">
        <v>121</v>
      </c>
      <c r="B22"/>
    </row>
    <row r="23" s="5" customFormat="1" ht="23.25">
      <c r="A23" s="13" t="s">
        <v>122</v>
      </c>
    </row>
    <row r="24" spans="1:2" ht="23.25">
      <c r="A24" s="15" t="s">
        <v>123</v>
      </c>
      <c r="B24" s="5"/>
    </row>
    <row r="25" ht="23.25">
      <c r="A25" s="16" t="s">
        <v>124</v>
      </c>
    </row>
    <row r="26" ht="23.25">
      <c r="A26" s="5" t="s">
        <v>125</v>
      </c>
    </row>
  </sheetData>
  <mergeCells count="2">
    <mergeCell ref="A1:B1"/>
    <mergeCell ref="A2:B2"/>
  </mergeCells>
  <printOptions/>
  <pageMargins left="0.75" right="0.75" top="1" bottom="1" header="0.5" footer="0.5"/>
  <pageSetup firstPageNumber="12" useFirstPageNumber="1" horizontalDpi="600" verticalDpi="600" orientation="portrait" paperSize="9" r:id="rId1"/>
  <headerFooter alignWithMargins="0">
    <oddHeader>&amp;C&amp;"Angsana New,ธรรมดา"&amp;16&amp;P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MoZarD</cp:lastModifiedBy>
  <cp:lastPrinted>2009-12-21T09:31:08Z</cp:lastPrinted>
  <dcterms:created xsi:type="dcterms:W3CDTF">2009-11-29T09:09:29Z</dcterms:created>
  <dcterms:modified xsi:type="dcterms:W3CDTF">2010-01-26T06:53:03Z</dcterms:modified>
  <cp:category/>
  <cp:version/>
  <cp:contentType/>
  <cp:contentStatus/>
</cp:coreProperties>
</file>